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\data\2026\계명대학교\07월-(RISE1-1)AI거점센터\완료도서\1.전기\2.내역서\"/>
    </mc:Choice>
  </mc:AlternateContent>
  <xr:revisionPtr revIDLastSave="0" documentId="13_ncr:1_{77278566-3497-4AE7-B4C2-E6312F014E72}" xr6:coauthVersionLast="47" xr6:coauthVersionMax="47" xr10:uidLastSave="{00000000-0000-0000-0000-000000000000}"/>
  <bookViews>
    <workbookView xWindow="-28920" yWindow="-105" windowWidth="29040" windowHeight="15720" activeTab="2" xr2:uid="{2ECB1C74-9569-4D64-9721-652BE8300B88}"/>
  </bookViews>
  <sheets>
    <sheet name="도면표지" sheetId="10" r:id="rId1"/>
    <sheet name="갑지" sheetId="11" r:id="rId2"/>
    <sheet name="공사원가" sheetId="12" r:id="rId3"/>
    <sheet name="공종별집계표" sheetId="9" r:id="rId4"/>
    <sheet name="공종별내역서" sheetId="8" r:id="rId5"/>
  </sheets>
  <definedNames>
    <definedName name="__CDT2">#REF!</definedName>
    <definedName name="_CDT2">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공사원가!집</definedName>
    <definedName name="a">[0]!집</definedName>
    <definedName name="AAA" localSheetId="2">BlankMacro1</definedName>
    <definedName name="AAA">BlankMacro1</definedName>
    <definedName name="ART">#REF!</definedName>
    <definedName name="bbb" localSheetId="2">BlankMacro1</definedName>
    <definedName name="bbb">BlankMacro1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cc" localSheetId="2">BlankMacro1</definedName>
    <definedName name="ccc">BlankMacro1</definedName>
    <definedName name="CELL">#REF!</definedName>
    <definedName name="cl_노무비_전">#REF!</definedName>
    <definedName name="cl_재료비_전">#REF!</definedName>
    <definedName name="CODE">#REF!</definedName>
    <definedName name="cp_노무비_전">#REF!</definedName>
    <definedName name="cp_재료비_전">#REF!</definedName>
    <definedName name="cpp_cable">#REF!</definedName>
    <definedName name="cpp_cable_conlen">#REF!</definedName>
    <definedName name="cpp_cable_consize">#REF!</definedName>
    <definedName name="cpp_cable_flexlen">#REF!</definedName>
    <definedName name="cpp_cable_from">#REF!</definedName>
    <definedName name="cpp_cable_length">#REF!</definedName>
    <definedName name="CPP_CABLE_TO">#REF!</definedName>
    <definedName name="cpp_cable_tot_cable">#REF!</definedName>
    <definedName name="cpp_cable_tot_conduit">#REF!</definedName>
    <definedName name="cpp_cable_tot_consup">#REF!</definedName>
    <definedName name="cpp_cable_tot_flexible">#REF!</definedName>
    <definedName name="cpp_cable_type">#REF!</definedName>
    <definedName name="cpp_cable_wireno">#REF!</definedName>
    <definedName name="CPP_CABLELIST_CONLEN">#REF!</definedName>
    <definedName name="CPP_CABLELIST_CONSIZE">#REF!</definedName>
    <definedName name="CPP_CABLELIST_FLEXLEN">#REF!</definedName>
    <definedName name="CPP_CABLELIST_LENGTH">#REF!</definedName>
    <definedName name="CPP_CABLELIST_TYPE">#REF!</definedName>
    <definedName name="_xlnm.Criteria">#REF!</definedName>
    <definedName name="Criteria_MI">#REF!</definedName>
    <definedName name="CRT">#REF!</definedName>
    <definedName name="cvbnml" localSheetId="2">BlankMacro1</definedName>
    <definedName name="cvbnml">BlankMacro1</definedName>
    <definedName name="D" localSheetId="2">BlankMacro1</definedName>
    <definedName name="D">BlankMacro1</definedName>
    <definedName name="DANGA">#REF!,#REF!</definedName>
    <definedName name="danga2">#REF!,#REF!</definedName>
    <definedName name="Database_MI">#REF!</definedName>
    <definedName name="dd" localSheetId="2">BlankMacro1</definedName>
    <definedName name="dd">BlankMacro1</definedName>
    <definedName name="DDD">#REF!</definedName>
    <definedName name="DDS" localSheetId="2">BlankMacro1</definedName>
    <definedName name="DDS">BlankMacro1</definedName>
    <definedName name="DDW" localSheetId="2">BlankMacro1</definedName>
    <definedName name="DDW">BlankMacro1</definedName>
    <definedName name="DEMI_CABLE">#REF!</definedName>
    <definedName name="demi_cable_tot_cable">#REF!</definedName>
    <definedName name="DEMI_CABLE_TOT_CONDUIT">#REF!</definedName>
    <definedName name="demi_cable_tot_consup">#REF!</definedName>
    <definedName name="DEMI_CABLE_TOT_FLEXIBLE">#REF!</definedName>
    <definedName name="DEMI_CABLELIST_CONLEN">#REF!</definedName>
    <definedName name="DEMI_CABLELIST_CONSIZE">#REF!</definedName>
    <definedName name="DEMI_CABLELIST_FLEXLEN">#REF!</definedName>
    <definedName name="DEMI_CABLELIST_LENGTH">#REF!</definedName>
    <definedName name="DEMI_CABLELIST_TYPE">#REF!</definedName>
    <definedName name="DEMI_CONDUIT_CONLEN">#REF!</definedName>
    <definedName name="DEMI_CONDUIT_FLEXLEN">#REF!</definedName>
    <definedName name="DEMI_CONDUIT_SIZE">#REF!</definedName>
    <definedName name="dhd" localSheetId="2">BlankMacro1</definedName>
    <definedName name="dhd">BlankMacro1</definedName>
    <definedName name="DKD" localSheetId="2">BlankMacro1</definedName>
    <definedName name="DKD">BlankMacro1</definedName>
    <definedName name="DKE" localSheetId="2">BlankMacro1</definedName>
    <definedName name="DKE">BlankMacro1</definedName>
    <definedName name="DKGK" localSheetId="2">BlankMacro1</definedName>
    <definedName name="DKGK">BlankMacro1</definedName>
    <definedName name="dm_노무비_전">#REF!</definedName>
    <definedName name="dm_재료비_전">#REF!</definedName>
    <definedName name="DS" localSheetId="2">BlankMacro1</definedName>
    <definedName name="DS">BlankMacro1</definedName>
    <definedName name="DWS" localSheetId="2">BlankMacro1</definedName>
    <definedName name="DWS">BlankMacro1</definedName>
    <definedName name="E" localSheetId="2">BlankMacro1</definedName>
    <definedName name="E">BlankMacro1</definedName>
    <definedName name="EA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EE" localSheetId="2">BlankMacro1</definedName>
    <definedName name="EEE">BlankMacro1</definedName>
    <definedName name="ELG">#REF!</definedName>
    <definedName name="EXE" localSheetId="2">BlankMacro1</definedName>
    <definedName name="EXE">BlankMacro1</definedName>
    <definedName name="FFFF" localSheetId="2">BlankMacro1</definedName>
    <definedName name="FFFF">BlankMacro1</definedName>
    <definedName name="fffffff" localSheetId="2">BlankMacro1</definedName>
    <definedName name="fffffff">BlankMacro1</definedName>
    <definedName name="FILENAME">#REF!</definedName>
    <definedName name="FKLDFAJFKDLS" localSheetId="2">BlankMacro1</definedName>
    <definedName name="FKLDFAJFKDLS">BlankMacro1</definedName>
    <definedName name="gg" localSheetId="2">BlankMacro1</definedName>
    <definedName name="gg">BlankMacro1</definedName>
    <definedName name="GHHJHJ" localSheetId="2">BlankMacro1</definedName>
    <definedName name="GHHJHJ">BlankMacro1</definedName>
    <definedName name="hgju" localSheetId="2">BlankMacro1</definedName>
    <definedName name="hgju">BlankMacro1</definedName>
    <definedName name="hhhh" localSheetId="2">BlankMacro1</definedName>
    <definedName name="hhhh">BlankMacro1</definedName>
    <definedName name="hypo_cable_cablelen">#REF!</definedName>
    <definedName name="hypo_cable_conlen">#REF!</definedName>
    <definedName name="hypo_cable_consize">#REF!</definedName>
    <definedName name="hypo_cable_flexlen">#REF!</definedName>
    <definedName name="hypo_cable_tot_cable">#REF!</definedName>
    <definedName name="hypo_cable_tot_conduit">#REF!</definedName>
    <definedName name="hypo_cable_tot_consup">#REF!</definedName>
    <definedName name="hypo_cable_tot_flexible">#REF!</definedName>
    <definedName name="hypo_cable_type">#REF!</definedName>
    <definedName name="hypo_conduit_flex">#REF!</definedName>
    <definedName name="hypo_conduit_group">#REF!</definedName>
    <definedName name="hypo_conduit_pvc">#REF!</definedName>
    <definedName name="hypo_conduit_size">#REF!</definedName>
    <definedName name="hypo_conduit_steel">#REF!</definedName>
    <definedName name="ID">#REF!,#REF!</definedName>
    <definedName name="ii" localSheetId="2">BlankMacro1</definedName>
    <definedName name="ii">BlankMacro1</definedName>
    <definedName name="K" localSheetId="2">BlankMacro1</definedName>
    <definedName name="K">BlankMacro1</definedName>
    <definedName name="kkk" localSheetId="2">BlankMacro1</definedName>
    <definedName name="kkk">BlankMacro1</definedName>
    <definedName name="kkkkkkk" localSheetId="2">BlankMacro1</definedName>
    <definedName name="kkkkkkk">BlankMacro1</definedName>
    <definedName name="labor">#REF!</definedName>
    <definedName name="LENGTH">#REF!</definedName>
    <definedName name="lll" localSheetId="2">BlankMacro1</definedName>
    <definedName name="lll">BlankMacro1</definedName>
    <definedName name="llllll" localSheetId="2">BlankMacro1</definedName>
    <definedName name="llllll">BlankMacro1</definedName>
    <definedName name="M">#N/A</definedName>
    <definedName name="MONEY">#REF!,#REF!</definedName>
    <definedName name="monitor">#REF!</definedName>
    <definedName name="NO.">#REF!</definedName>
    <definedName name="ooooooo" localSheetId="2">BlankMacro1</definedName>
    <definedName name="ooooooo">BlankMacro1</definedName>
    <definedName name="P" localSheetId="2">공사원가!P</definedName>
    <definedName name="P">[0]!P</definedName>
    <definedName name="PAC">#N/A</definedName>
    <definedName name="PACB">#N/A</definedName>
    <definedName name="PACC">#N/A</definedName>
    <definedName name="PACD">#N/A</definedName>
    <definedName name="PARCA">#N/A</definedName>
    <definedName name="poi" localSheetId="2">BlankMacro1</definedName>
    <definedName name="poi">BlankMacro1</definedName>
    <definedName name="_xlnm.Print_Area" localSheetId="1">갑지!$A$1:$AD$24</definedName>
    <definedName name="_xlnm.Print_Area" localSheetId="2">공사원가!$A$1:$F$35</definedName>
    <definedName name="_xlnm.Print_Area" localSheetId="4">공종별내역서!$A$1:$M$237</definedName>
    <definedName name="_xlnm.Print_Area" localSheetId="3">공종별집계표!$A$1:$M$29</definedName>
    <definedName name="_xlnm.Print_Area" localSheetId="0">도면표지!$A$1:$C$11</definedName>
    <definedName name="PRINT_TITELS">#REF!</definedName>
    <definedName name="print_titil">#REF!</definedName>
    <definedName name="_xlnm.Print_Titles" localSheetId="4">공종별내역서!$1:$3</definedName>
    <definedName name="_xlnm.Print_Titles" localSheetId="3">공종별집계표!$1:$4</definedName>
    <definedName name="_xlnm.Print_Titles">#REF!</definedName>
    <definedName name="PRINTTITLES">#REF!</definedName>
    <definedName name="PRT">#N/A</definedName>
    <definedName name="Q" localSheetId="2">BlankMacro1</definedName>
    <definedName name="Q">BlankMacro1</definedName>
    <definedName name="RGY" localSheetId="2">BlankMacro1</definedName>
    <definedName name="RGY">BlankMacro1</definedName>
    <definedName name="rrr" localSheetId="2">BlankMacro1</definedName>
    <definedName name="rrr">BlankMacro1</definedName>
    <definedName name="rtr" localSheetId="2">BlankMacro1</definedName>
    <definedName name="rtr">BlankMacro1</definedName>
    <definedName name="rty" localSheetId="2">BlankMacro1</definedName>
    <definedName name="rty">BlankMacro1</definedName>
    <definedName name="RTYUI" localSheetId="2">BlankMacro1</definedName>
    <definedName name="RTYUI">BlankMacro1</definedName>
    <definedName name="rtyuu" localSheetId="2">BlankMacro1</definedName>
    <definedName name="rtyuu">BlankMacro1</definedName>
    <definedName name="S" localSheetId="2">BlankMacro1</definedName>
    <definedName name="S">BlankMacro1</definedName>
    <definedName name="SAV">#N/A</definedName>
    <definedName name="size">#REF!</definedName>
    <definedName name="T" localSheetId="2">BlankMacro1</definedName>
    <definedName name="T">BlankMacro1</definedName>
    <definedName name="TITLES_PRINT">#REF!</definedName>
    <definedName name="TOP">#N/A</definedName>
    <definedName name="TREE" localSheetId="2">BlankMacro1</definedName>
    <definedName name="TREE">BlankMacro1</definedName>
    <definedName name="TRY" localSheetId="2">BlankMacro1</definedName>
    <definedName name="TRY">BlankMacro1</definedName>
    <definedName name="TTTTTTTTTTY" localSheetId="2">BlankMacro1</definedName>
    <definedName name="TTTTTTTTTTY">BlankMacro1</definedName>
    <definedName name="TYPE">#REF!</definedName>
    <definedName name="TYTY" localSheetId="2">BlankMacro1</definedName>
    <definedName name="TYTY">BlankMacro1</definedName>
    <definedName name="tyu" localSheetId="2">BlankMacro1</definedName>
    <definedName name="tyu">BlankMacro1</definedName>
    <definedName name="TYUI" localSheetId="2">BlankMacro1</definedName>
    <definedName name="TYUI">BlankMacro1</definedName>
    <definedName name="tyuio" localSheetId="2">BlankMacro1</definedName>
    <definedName name="tyuio">BlankMacro1</definedName>
    <definedName name="UIOP" localSheetId="2">BlankMacro1</definedName>
    <definedName name="UIOP">BlankMacro1</definedName>
    <definedName name="uuu" localSheetId="2">BlankMacro1</definedName>
    <definedName name="uuu">BlankMacro1</definedName>
    <definedName name="V" localSheetId="2">BlankMacro1</definedName>
    <definedName name="V">BlankMacro1</definedName>
    <definedName name="VAT">#REF!</definedName>
    <definedName name="vvv" localSheetId="2">BlankMacro1</definedName>
    <definedName name="vvv">BlankMacro1</definedName>
    <definedName name="W" localSheetId="2">BlankMacro1</definedName>
    <definedName name="W">BlankMacro1</definedName>
    <definedName name="wkd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kd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X" localSheetId="2">BlankMacro1</definedName>
    <definedName name="X">BlankMacro1</definedName>
    <definedName name="xxx" localSheetId="2">BlankMacro1</definedName>
    <definedName name="xxx">BlankMacro1</definedName>
    <definedName name="Y" localSheetId="2">BlankMacro1</definedName>
    <definedName name="Y">BlankMacro1</definedName>
    <definedName name="ytrre" localSheetId="2">BlankMacro1</definedName>
    <definedName name="ytrre">BlankMacro1</definedName>
    <definedName name="yyy" localSheetId="2">BlankMacro1</definedName>
    <definedName name="yyy">BlankMacro1</definedName>
    <definedName name="yyyyyyyyyyyyu" localSheetId="2">BlankMacro1</definedName>
    <definedName name="yyyyyyyyyyyyu">BlankMacro1</definedName>
    <definedName name="Z" localSheetId="2">BlankMacro1</definedName>
    <definedName name="Z">BlankMacro1</definedName>
    <definedName name="zzz" localSheetId="2">BlankMacro1</definedName>
    <definedName name="zzz">BlankMacro1</definedName>
    <definedName name="ㄱㄱㄱ" localSheetId="2">BlankMacro1</definedName>
    <definedName name="ㄱㄱㄱ">BlankMacro1</definedName>
    <definedName name="ㄱㄷㄷ" localSheetId="2">BlankMacro1</definedName>
    <definedName name="ㄱㄷㄷ">BlankMacro1</definedName>
    <definedName name="가" localSheetId="2">BlankMacro1</definedName>
    <definedName name="가">BlankMacro1</definedName>
    <definedName name="가가" localSheetId="2">BlankMacro1</definedName>
    <definedName name="가가">BlankMacro1</definedName>
    <definedName name="가나" localSheetId="2">BlankMacro1</definedName>
    <definedName name="가나">BlankMacro1</definedName>
    <definedName name="가라" localSheetId="2">BlankMacro1</definedName>
    <definedName name="가라">BlankMacro1</definedName>
    <definedName name="가모" localSheetId="2">BlankMacro1</definedName>
    <definedName name="가모">BlankMacro1</definedName>
    <definedName name="가사" localSheetId="2">BlankMacro1</definedName>
    <definedName name="가사">BlankMacro1</definedName>
    <definedName name="가오" localSheetId="2">BlankMacro1</definedName>
    <definedName name="가오">BlankMacro1</definedName>
    <definedName name="가하" localSheetId="2">BlankMacro1</definedName>
    <definedName name="가하">BlankMacro1</definedName>
    <definedName name="간선변경" localSheetId="2">BlankMacro1</definedName>
    <definedName name="간선변경">BlankMacro1</definedName>
    <definedName name="간접노무비">#REF!</definedName>
    <definedName name="간지" localSheetId="2">BlankMacro1</definedName>
    <definedName name="간지">BlankMacro1</definedName>
    <definedName name="감감" localSheetId="2">공사원가!감감</definedName>
    <definedName name="감감">[0]!감감</definedName>
    <definedName name="개요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건축목공">#REF!</definedName>
    <definedName name="계장공">#REF!</definedName>
    <definedName name="고압케이블공">#REF!</definedName>
    <definedName name="공구손료">#REF!</definedName>
    <definedName name="공급가액">#REF!</definedName>
    <definedName name="공량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량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사명">#REF!</definedName>
    <definedName name="공사비">#REF!</definedName>
    <definedName name="관급">#REF!,#REF!,#REF!</definedName>
    <definedName name="관급자재2" localSheetId="2">공사원가!관급자재2</definedName>
    <definedName name="관급자재2">[0]!관급자재2</definedName>
    <definedName name="관급자재대" localSheetId="2">공사원가!관급자재대</definedName>
    <definedName name="관급자재대">[0]!관급자재대</definedName>
    <definedName name="관급자재비">#REF!</definedName>
    <definedName name="관급자재표" localSheetId="2">공사원가!관급자재2</definedName>
    <definedName name="관급자재표">관급자재2</definedName>
    <definedName name="관급집계" localSheetId="2">BlankMacro1</definedName>
    <definedName name="관급집계">BlankMacro1</definedName>
    <definedName name="교부승인" localSheetId="2">BlankMacro1</definedName>
    <definedName name="교부승인">BlankMacro1</definedName>
    <definedName name="기계경비">#REF!</definedName>
    <definedName name="기계설치공">#REF!</definedName>
    <definedName name="기사">#REF!</definedName>
    <definedName name="기타">#REF!</definedName>
    <definedName name="기타경비">#REF!</definedName>
    <definedName name="ㄳㄷㄷ" localSheetId="2">BlankMacro1</definedName>
    <definedName name="ㄳㄷㄷ">BlankMacro1</definedName>
    <definedName name="ㄴㄴ" localSheetId="2">BlankMacro1</definedName>
    <definedName name="ㄴㄴ">BlankMacro1</definedName>
    <definedName name="나" localSheetId="2">BlankMacro1</definedName>
    <definedName name="나">BlankMacro1</definedName>
    <definedName name="나나" localSheetId="2">BlankMacro1</definedName>
    <definedName name="나나">BlankMacro1</definedName>
    <definedName name="남덕" localSheetId="2">BlankMacro1</definedName>
    <definedName name="남덕">BlankMacro1</definedName>
    <definedName name="남산내역" localSheetId="2">BlankMacro1</definedName>
    <definedName name="남산내역">BlankMacro1</definedName>
    <definedName name="내선전공">#REF!</definedName>
    <definedName name="내역" localSheetId="2">BlankMacro1</definedName>
    <definedName name="내역">BlankMacro1</definedName>
    <definedName name="내역1" localSheetId="2">BlankMacro1</definedName>
    <definedName name="내역1">BlankMacro1</definedName>
    <definedName name="내역샘플" localSheetId="2">BlankMacro1</definedName>
    <definedName name="내역샘플">BlankMacro1</definedName>
    <definedName name="내역서" localSheetId="2">BlankMacro1</definedName>
    <definedName name="내역서">BlankMacro1</definedName>
    <definedName name="내역서다" localSheetId="2">BlankMacro1</definedName>
    <definedName name="내역서다">BlankMacro1</definedName>
    <definedName name="내역웃기네" localSheetId="2">BlankMacro1</definedName>
    <definedName name="내역웃기네">BlankMacro1</definedName>
    <definedName name="내장공">#REF!</definedName>
    <definedName name="노무비">#REF!</definedName>
    <definedName name="노무비소계">#REF!</definedName>
    <definedName name="ㄷㄱ" localSheetId="2">공사원가!ㄷㄱ</definedName>
    <definedName name="ㄷㄱ">[0]!ㄷㄱ</definedName>
    <definedName name="ㄷㄱㄷㄱ" localSheetId="2">BlankMacro1</definedName>
    <definedName name="ㄷㄱㄷㄱ">BlankMacro1</definedName>
    <definedName name="다" localSheetId="2">BlankMacro1</definedName>
    <definedName name="다">BlankMacro1</definedName>
    <definedName name="다하" localSheetId="2">BlankMacro1</definedName>
    <definedName name="다하">BlankMacro1</definedName>
    <definedName name="닥트공">#REF!</definedName>
    <definedName name="단가">#REF!,#REF!</definedName>
    <definedName name="단가2">#REF!,#REF!</definedName>
    <definedName name="단가대비">#REF!</definedName>
    <definedName name="단가대비표">#REF!</definedName>
    <definedName name="단가비교표">#REF!,#REF!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공량">#REF!</definedName>
    <definedName name="대가내역">#REF!</definedName>
    <definedName name="대지면적">#REF!</definedName>
    <definedName name="도급공사">#REF!</definedName>
    <definedName name="도급예산액">#REF!</definedName>
    <definedName name="도급예상액">#REF!</definedName>
    <definedName name="도라" localSheetId="2">BlankMacro1</definedName>
    <definedName name="도라">BlankMacro1</definedName>
    <definedName name="도장공">#REF!</definedName>
    <definedName name="동일비목" localSheetId="2">공사원가!동일비목</definedName>
    <definedName name="동일비목">[0]!동일비목</definedName>
    <definedName name="ㄹ">#REF!</definedName>
    <definedName name="ㄹㅇㄷㄱ" localSheetId="2">BlankMacro1</definedName>
    <definedName name="ㄹㅇㄷㄱ">BlankMacro1</definedName>
    <definedName name="라" localSheetId="2">BlankMacro1</definedName>
    <definedName name="라">BlankMacro1</definedName>
    <definedName name="라라" localSheetId="2">BlankMacro1</definedName>
    <definedName name="라라">BlankMacro1</definedName>
    <definedName name="라랄" localSheetId="2">BlankMacro1</definedName>
    <definedName name="라랄">BlankMacro1</definedName>
    <definedName name="라사" localSheetId="2">BlankMacro1</definedName>
    <definedName name="라사">BlankMacro1</definedName>
    <definedName name="라인" localSheetId="2">BlankMacro1</definedName>
    <definedName name="라인">BlankMacro1</definedName>
    <definedName name="라호" localSheetId="2">BlankMacro1</definedName>
    <definedName name="라호">BlankMacro1</definedName>
    <definedName name="로로" localSheetId="2">BlankMacro1</definedName>
    <definedName name="로로">BlankMacro1</definedName>
    <definedName name="로사" localSheetId="2">BlankMacro1</definedName>
    <definedName name="로사">BlankMacro1</definedName>
    <definedName name="로아" localSheetId="2">BlankMacro1</definedName>
    <definedName name="로아">BlankMacro1</definedName>
    <definedName name="롤로" localSheetId="2">BlankMacro1</definedName>
    <definedName name="롤로">BlankMacro1</definedName>
    <definedName name="리벳공">#REF!</definedName>
    <definedName name="ㄺㄱ" localSheetId="2">BlankMacro1</definedName>
    <definedName name="ㄺㄱ">BlankMacro1</definedName>
    <definedName name="ㄺㄷㅇ" localSheetId="2">BlankMacro1</definedName>
    <definedName name="ㄺㄷㅇ">BlankMacro1</definedName>
    <definedName name="ㅀㄳ" localSheetId="2">BlankMacro1</definedName>
    <definedName name="ㅀㄳ">BlankMacro1</definedName>
    <definedName name="ㅁ">#REF!</definedName>
    <definedName name="ㅁ219">#REF!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마" localSheetId="2">BlankMacro1</definedName>
    <definedName name="마">BlankMacro1</definedName>
    <definedName name="말" localSheetId="2">BlankMacro1</definedName>
    <definedName name="말">BlankMacro1</definedName>
    <definedName name="목공" localSheetId="2">공사원가!관급자재2</definedName>
    <definedName name="목공">관급자재2</definedName>
    <definedName name="목도공">#REF!</definedName>
    <definedName name="미장공">#REF!</definedName>
    <definedName name="ㅂㅁㅌㅊ" localSheetId="2">BlankMacro1</definedName>
    <definedName name="ㅂㅁㅌㅊ">BlankMacro1</definedName>
    <definedName name="ㅂㅂㅂㅂ" localSheetId="2">BlankMacro1</definedName>
    <definedName name="ㅂㅂㅂㅂ">BlankMacro1</definedName>
    <definedName name="바" localSheetId="2">BlankMacro1</definedName>
    <definedName name="바">BlankMacro1</definedName>
    <definedName name="방송" localSheetId="2">BlankMacro1</definedName>
    <definedName name="방송">BlankMacro1</definedName>
    <definedName name="방수공">#REF!</definedName>
    <definedName name="배관공">#REF!</definedName>
    <definedName name="배전전공">#REF!</definedName>
    <definedName name="배전활선전공">#REF!</definedName>
    <definedName name="변간접노무비">#REF!</definedName>
    <definedName name="변공구손료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일러" localSheetId="2">BlankMacro1</definedName>
    <definedName name="보일러">BlankMacro1</definedName>
    <definedName name="보통인부">#REF!</definedName>
    <definedName name="복리후생비">#REF!</definedName>
    <definedName name="본사분">#REF!</definedName>
    <definedName name="본사재료비">#REF!</definedName>
    <definedName name="부가가치세">#REF!</definedName>
    <definedName name="부가세">#REF!</definedName>
    <definedName name="부하_부하명">#REF!</definedName>
    <definedName name="분전반" localSheetId="2">BlankMacro1</definedName>
    <definedName name="분전반">BlankMacro1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ㅅ436">#N/A</definedName>
    <definedName name="ㅅ교" localSheetId="2">BlankMacro1</definedName>
    <definedName name="ㅅ교">BlankMacro1</definedName>
    <definedName name="ㅅㅅㅅㅅㅅㅅㅅㅅㅅㅅㅅㅅㅅㅅㅅㅅㅅㅅㅅㅅ" localSheetId="2">BlankMacro1</definedName>
    <definedName name="ㅅㅅㅅㅅㅅㅅㅅㅅㅅㅅㅅㅅㅅㅅㅅㅅㅅㅅㅅㅅ">BlankMacro1</definedName>
    <definedName name="ㅅ효" localSheetId="2">BlankMacro1</definedName>
    <definedName name="ㅅ효">BlankMacro1</definedName>
    <definedName name="사" localSheetId="2">BlankMacro1</definedName>
    <definedName name="사">BlankMacro1</definedName>
    <definedName name="사라" localSheetId="2">BlankMacro1</definedName>
    <definedName name="사라">BlankMacro1</definedName>
    <definedName name="사막" localSheetId="2">BlankMacro1</definedName>
    <definedName name="사막">BlankMacro1</definedName>
    <definedName name="사사" localSheetId="2">BlankMacro1</definedName>
    <definedName name="사사">BlankMacro1</definedName>
    <definedName name="사업소분">#REF!</definedName>
    <definedName name="산" localSheetId="2">BlankMacro1</definedName>
    <definedName name="산">BlankMacro1</definedName>
    <definedName name="산재보험료">#REF!</definedName>
    <definedName name="서호" localSheetId="2">BlankMacro1</definedName>
    <definedName name="서호">BlankMacro1</definedName>
    <definedName name="설계내역서" localSheetId="2">BlankMacro1</definedName>
    <definedName name="설계내역서">BlankMacro1</definedName>
    <definedName name="소계">#REF!</definedName>
    <definedName name="소방공량산출서" localSheetId="2">BlankMacro1</definedName>
    <definedName name="소방공량산출서">BlankMacro1</definedName>
    <definedName name="소방내역" localSheetId="2">BlankMacro1</definedName>
    <definedName name="소방내역">BlankMacro1</definedName>
    <definedName name="소방내역서" localSheetId="2">BlankMacro1</definedName>
    <definedName name="소방내역서">BlankMacro1</definedName>
    <definedName name="소방단가" localSheetId="2">BlankMacro1</definedName>
    <definedName name="소방단가">BlankMacro1</definedName>
    <definedName name="소방단가조사서" localSheetId="2">BlankMacro1</definedName>
    <definedName name="소방단가조사서">BlankMacro1</definedName>
    <definedName name="소방일위" localSheetId="2">BlankMacro1</definedName>
    <definedName name="소방일위">BlankMacro1</definedName>
    <definedName name="송전전공">#REF!</definedName>
    <definedName name="송전활선전공">#REF!</definedName>
    <definedName name="쇼ㅕ" localSheetId="2">BlankMacro1</definedName>
    <definedName name="쇼ㅕ">BlankMacro1</definedName>
    <definedName name="쇼ㅕㅑ" localSheetId="2">BlankMacro1</definedName>
    <definedName name="쇼ㅕㅑ">BlankMacro1</definedName>
    <definedName name="쇼ㅕㅑㅔ" localSheetId="2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신규품셈" localSheetId="2">공사원가!신규품셈</definedName>
    <definedName name="신규품셈">[0]!신규품셈</definedName>
    <definedName name="ㅇ227">#REF!</definedName>
    <definedName name="ㅇㅇ" localSheetId="2">BlankMacro1</definedName>
    <definedName name="ㅇㅇ">BlankMacro1</definedName>
    <definedName name="ㅇㅇㅇㅇ" localSheetId="2">BlankMacro1</definedName>
    <definedName name="ㅇㅇㅇㅇ">BlankMacro1</definedName>
    <definedName name="아" localSheetId="2">BlankMacro1</definedName>
    <definedName name="아">BlankMacro1</definedName>
    <definedName name="아늘믿" localSheetId="2">BlankMacro1</definedName>
    <definedName name="아늘믿">BlankMacro1</definedName>
    <definedName name="아니" localSheetId="2">BlankMacro1</definedName>
    <definedName name="아니">BlankMacro1</definedName>
    <definedName name="아다" localSheetId="2">BlankMacro1</definedName>
    <definedName name="아다">BlankMacro1</definedName>
    <definedName name="아디" localSheetId="2">BlankMacro1</definedName>
    <definedName name="아디">BlankMacro1</definedName>
    <definedName name="아서" localSheetId="2">BlankMacro1</definedName>
    <definedName name="아서">BlankMacro1</definedName>
    <definedName name="아아" localSheetId="2">BlankMacro1</definedName>
    <definedName name="아아">BlankMacro1</definedName>
    <definedName name="아호" localSheetId="2">BlankMacro1</definedName>
    <definedName name="아호">BlankMacro1</definedName>
    <definedName name="안전관리비">#REF!</definedName>
    <definedName name="어" localSheetId="2">BlankMacro1</definedName>
    <definedName name="어">BlankMacro1</definedName>
    <definedName name="어야" localSheetId="2">BlankMacro1</definedName>
    <definedName name="어야">BlankMacro1</definedName>
    <definedName name="여비교통통신">#REF!</definedName>
    <definedName name="연면적">#REF!</definedName>
    <definedName name="오나" localSheetId="2">BlankMacro1</definedName>
    <definedName name="오나">BlankMacro1</definedName>
    <definedName name="오노" localSheetId="2">BlankMacro1</definedName>
    <definedName name="오노">BlankMacro1</definedName>
    <definedName name="요아" localSheetId="2">BlankMacro1</definedName>
    <definedName name="요아">BlankMacro1</definedName>
    <definedName name="용접공">#REF!</definedName>
    <definedName name="원가" localSheetId="2">BlankMacro1</definedName>
    <definedName name="원가">BlankMacro1</definedName>
    <definedName name="원가1" localSheetId="2">BlankMacro1</definedName>
    <definedName name="원가1">BlankMacro1</definedName>
    <definedName name="원가3" localSheetId="2">BlankMacro1</definedName>
    <definedName name="원가3">BlankMacro1</definedName>
    <definedName name="원가계산">#N/A</definedName>
    <definedName name="은정이" localSheetId="2">BlankMacro1</definedName>
    <definedName name="은정이">BlankMacro1</definedName>
    <definedName name="이윤">#REF!</definedName>
    <definedName name="인건비">#REF!</definedName>
    <definedName name="인공">#REF!</definedName>
    <definedName name="인상익" localSheetId="2">BlankMacro1</definedName>
    <definedName name="인상익">BlankMacro1</definedName>
    <definedName name="인원산출표" localSheetId="2">BlankMacro1</definedName>
    <definedName name="인원산출표">BlankMacro1</definedName>
    <definedName name="인입공사산출근거" localSheetId="2">공사원가!인입공사산출근거</definedName>
    <definedName name="인입공사산출근거">[0]!인입공사산출근거</definedName>
    <definedName name="인테리어소계">#REF!</definedName>
    <definedName name="일반관리비">#REF!</definedName>
    <definedName name="일위" localSheetId="2">BlankMacro1</definedName>
    <definedName name="일위">BlankMacro1</definedName>
    <definedName name="일위대가목록" localSheetId="2">BlankMacro1</definedName>
    <definedName name="일위대가목록">BlankMacro1</definedName>
    <definedName name="일위목록" localSheetId="2">BlankMacro1</definedName>
    <definedName name="일위목록">BlankMacro1</definedName>
    <definedName name="일위샘플" localSheetId="2">BlankMacro1</definedName>
    <definedName name="일위샘플">BlankMacro1</definedName>
    <definedName name="ㅈㄷㄱ" localSheetId="2">BlankMacro1</definedName>
    <definedName name="ㅈㄷㄱ">BlankMacro1</definedName>
    <definedName name="ㅈㅈㅈㅈㅈㅈㅈㅈㅈㅈㅂ" localSheetId="2">BlankMacro1</definedName>
    <definedName name="ㅈㅈㅈㅈㅈㅈㅈㅈㅈㅈㅂ">BlankMacro1</definedName>
    <definedName name="자" localSheetId="2">BlankMacro1</definedName>
    <definedName name="자">BlankMacro1</definedName>
    <definedName name="자동제어1차공량산출" localSheetId="2">BlankMacro1</definedName>
    <definedName name="자동제어1차공량산출">BlankMacro1</definedName>
    <definedName name="작업부산물3" localSheetId="2">공사원가!작업부산물3</definedName>
    <definedName name="작업부산물3">[0]!작업부산물3</definedName>
    <definedName name="재료비">#REF!</definedName>
    <definedName name="저기" localSheetId="2">BlankMacro1</definedName>
    <definedName name="저기">BlankMacro1</definedName>
    <definedName name="저압케이블공">#REF!</definedName>
    <definedName name="적용율" localSheetId="2">공사원가!적용율</definedName>
    <definedName name="적용율">[0]!적용율</definedName>
    <definedName name="전기" localSheetId="2">공사원가!전기</definedName>
    <definedName name="전기">[0]!전기</definedName>
    <definedName name="전기내역" localSheetId="2">BlankMacro1</definedName>
    <definedName name="전기내역">BlankMacro1</definedName>
    <definedName name="전기내역1" localSheetId="2">BlankMacro1</definedName>
    <definedName name="전기내역1">BlankMacro1</definedName>
    <definedName name="전기변경1" localSheetId="2">BlankMacro1</definedName>
    <definedName name="전기변경1">BlankMacro1</definedName>
    <definedName name="전기변경3" localSheetId="2">BlankMacro1</definedName>
    <definedName name="전기변경3">BlankMacro1</definedName>
    <definedName name="전기재료관">#REF!</definedName>
    <definedName name="전기직종임금">#REF!</definedName>
    <definedName name="전기품셈">#REF!</definedName>
    <definedName name="전기품셈표">#REF!</definedName>
    <definedName name="제일안과병원">#REF!</definedName>
    <definedName name="제작소설치비">#REF!</definedName>
    <definedName name="조명장치소계">#REF!</definedName>
    <definedName name="중기운전기사">#REF!</definedName>
    <definedName name="중기운전조수">#REF!</definedName>
    <definedName name="지원" localSheetId="2">BlankMacro1</definedName>
    <definedName name="지원">BlankMacro1</definedName>
    <definedName name="지원앱" localSheetId="2">BlankMacro1</definedName>
    <definedName name="지원앱">BlankMacro1</definedName>
    <definedName name="지입재료비">#REF!</definedName>
    <definedName name="직접경비">#REF!</definedName>
    <definedName name="직접노무비">#REF!</definedName>
    <definedName name="집" localSheetId="2">공사원가!집</definedName>
    <definedName name="집">#N/A</definedName>
    <definedName name="집계" localSheetId="2">BlankMacro1</definedName>
    <definedName name="집계">BlankMacro1</definedName>
    <definedName name="집계서" localSheetId="2">BlankMacro1</definedName>
    <definedName name="집계서">BlankMacro1</definedName>
    <definedName name="집계표" localSheetId="2">BlankMacro1</definedName>
    <definedName name="집계표">BlankMacro1</definedName>
    <definedName name="집계표2" localSheetId="2">공사원가!집</definedName>
    <definedName name="집계표2">집</definedName>
    <definedName name="집계표5" localSheetId="2">공사원가!관급자재2</definedName>
    <definedName name="집계표5">관급자재2</definedName>
    <definedName name="차" localSheetId="2">BlankMacro1</definedName>
    <definedName name="차">BlankMacro1</definedName>
    <definedName name="착암공">#REF!</definedName>
    <definedName name="창">#N/A</definedName>
    <definedName name="창호">#N/A</definedName>
    <definedName name="창호2" localSheetId="2">공사원가!창호2</definedName>
    <definedName name="창호2">[0]!창호2</definedName>
    <definedName name="철공">#REF!</definedName>
    <definedName name="철근공">#REF!</definedName>
    <definedName name="총괄관급" localSheetId="2">공사원가!총괄관급</definedName>
    <definedName name="총괄관급">[0]!총괄관급</definedName>
    <definedName name="총집계" localSheetId="2">BlankMacro1</definedName>
    <definedName name="총집계">BlankMacro1</definedName>
    <definedName name="추__정__가__격">#REF!</definedName>
    <definedName name="추정가격">#REF!</definedName>
    <definedName name="ㅋㅋ" localSheetId="2">BlankMacro1</definedName>
    <definedName name="ㅋㅋ">BlankMacro1</definedName>
    <definedName name="콘크리트공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통신" localSheetId="2">BlankMacro1</definedName>
    <definedName name="통신">BlankMacro1</definedName>
    <definedName name="통신기사1급">#REF!</definedName>
    <definedName name="통신기사2급">#REF!</definedName>
    <definedName name="통신설비공">#REF!</definedName>
    <definedName name="통신일위대가" localSheetId="2">BlankMacro1</definedName>
    <definedName name="통신일위대가">BlankMacro1</definedName>
    <definedName name="통신집계" localSheetId="2">BlankMacro1</definedName>
    <definedName name="통신집계">BlankMacro1</definedName>
    <definedName name="통신품셈">#REF!</definedName>
    <definedName name="특고케이블공">#REF!</definedName>
    <definedName name="특별인부">#REF!</definedName>
    <definedName name="ㅍ3">#N/A</definedName>
    <definedName name="파호" localSheetId="2">BlankMacro1</definedName>
    <definedName name="파호">BlankMacro1</definedName>
    <definedName name="폐기물내역서">#N/A</definedName>
    <definedName name="폐기물집계표" localSheetId="2">공사원가!집</definedName>
    <definedName name="폐기물집계표">집</definedName>
    <definedName name="품셈" localSheetId="2">공사원가!품셈</definedName>
    <definedName name="품셈">[0]!품셈</definedName>
    <definedName name="품셈표">#REF!</definedName>
    <definedName name="품위내역서" localSheetId="2">BlankMacro1</definedName>
    <definedName name="품위내역서">BlankMacro1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ㄹㄹ" localSheetId="2">BlankMacro1</definedName>
    <definedName name="ㅎㄹㄹ">BlankMacro1</definedName>
    <definedName name="ㅎㄹㅇ" localSheetId="2">BlankMacro1</definedName>
    <definedName name="ㅎㄹㅇ">BlankMacro1</definedName>
    <definedName name="ㅎㅎㅎㅎ" localSheetId="2">BlankMacro1</definedName>
    <definedName name="ㅎㅎㅎㅎ">BlankMacro1</definedName>
    <definedName name="하나" localSheetId="2">BlankMacro1</definedName>
    <definedName name="하나">BlankMacro1</definedName>
    <definedName name="하나2" localSheetId="2">BlankMacro1</definedName>
    <definedName name="하나2">BlankMacro1</definedName>
    <definedName name="하라" localSheetId="2">BlankMacro1</definedName>
    <definedName name="하라">BlankMacro1</definedName>
    <definedName name="하리" localSheetId="2">BlankMacro1</definedName>
    <definedName name="하리">BlankMacro1</definedName>
    <definedName name="하이" localSheetId="2">BlankMacro1</definedName>
    <definedName name="하이">BlankMacro1</definedName>
    <definedName name="하히" localSheetId="2">BlankMacro1</definedName>
    <definedName name="하히">BlankMacro1</definedName>
    <definedName name="한전수탁비">#REF!</definedName>
    <definedName name="할석공">#REF!</definedName>
    <definedName name="함석공">#REF!</definedName>
    <definedName name="허하" localSheetId="2">BlankMacro1</definedName>
    <definedName name="허하">BlankMacro1</definedName>
    <definedName name="형틀목공">#REF!</definedName>
    <definedName name="호">#N/A</definedName>
    <definedName name="호나" localSheetId="2">BlankMacro1</definedName>
    <definedName name="호나">BlankMacro1</definedName>
    <definedName name="호라" localSheetId="2">BlankMacro1</definedName>
    <definedName name="호라">BlankMacro1</definedName>
    <definedName name="호로" localSheetId="2">BlankMacro1</definedName>
    <definedName name="호로">BlankMacro1</definedName>
    <definedName name="호사" localSheetId="2">BlankMacro1</definedName>
    <definedName name="호사">BlankMacro1</definedName>
    <definedName name="호아" localSheetId="2">BlankMacro1</definedName>
    <definedName name="호아">BlankMacro1</definedName>
    <definedName name="호하" localSheetId="2">BlankMacro1</definedName>
    <definedName name="호하">BlankMacro1</definedName>
    <definedName name="호호" localSheetId="2">BlankMacro1</definedName>
    <definedName name="호호">BlankMacro1</definedName>
    <definedName name="호ㅓㅎㄹ" localSheetId="2">BlankMacro1</definedName>
    <definedName name="호ㅓㅎㄹ">BlankMacro1</definedName>
    <definedName name="회사분">#REF!</definedName>
    <definedName name="회사운반비">#REF!</definedName>
    <definedName name="ㅏ" localSheetId="2">BlankMacro1</definedName>
    <definedName name="ㅏ">BlankMacro1</definedName>
    <definedName name="ㅏ96">#REF!</definedName>
    <definedName name="ㅏㅏ" localSheetId="2">BlankMacro1</definedName>
    <definedName name="ㅏㅏ">BlankMacro1</definedName>
    <definedName name="ㅏㅏㅏ" localSheetId="2">BlankMacro1</definedName>
    <definedName name="ㅏㅏㅏ">BlankMacro1</definedName>
    <definedName name="ㅑㅑㅑ" localSheetId="2">BlankMacro1</definedName>
    <definedName name="ㅑㅑㅑ">BlankMacro1</definedName>
    <definedName name="ㅓㅗㅛ" localSheetId="2">BlankMacro1</definedName>
    <definedName name="ㅓㅗㅛ">BlankMacro1</definedName>
    <definedName name="ㅔㅐㅑㅕ" localSheetId="2">BlankMacro1</definedName>
    <definedName name="ㅔㅐㅑㅕ">BlankMacro1</definedName>
    <definedName name="ㅕ168">#REF!</definedName>
    <definedName name="ㅕㅕㅕㅕㅕㅕㅕㅕㅕㅕㅕㅕㅕㅕㅛ" localSheetId="2">BlankMacro1</definedName>
    <definedName name="ㅕㅕㅕㅕㅕㅕㅕㅕㅕㅕㅕㅕㅕㅕㅛ">BlankMacro1</definedName>
    <definedName name="ㅗ햐ㅕㄹ혀ㅑ" localSheetId="2">BlankMacro1</definedName>
    <definedName name="ㅗ햐ㅕㄹ혀ㅑ">BlankMacro1</definedName>
    <definedName name="ㅗㅛㄱ" localSheetId="2">BlankMacro1</definedName>
    <definedName name="ㅗㅛㄱ">BlankMacro1</definedName>
    <definedName name="ㅛㅅㄱ" localSheetId="2">BlankMacro1</definedName>
    <definedName name="ㅛㅅㄱ">BlankMacro1</definedName>
    <definedName name="ㅛㅕㅑ" localSheetId="2">BlankMacro1</definedName>
    <definedName name="ㅛㅕㅑ">BlankMacro1</definedName>
    <definedName name="ㅛㅛㅕㅕㅛㅕㅅ" localSheetId="2">BlankMacro1</definedName>
    <definedName name="ㅛㅛㅕㅕㅛㅕㅅ">BlankMacro1</definedName>
    <definedName name="ㅛㅛㅛㅛㅛ" localSheetId="2">BlankMacro1</definedName>
    <definedName name="ㅛㅛㅛㅛㅛ">BlankMacro1</definedName>
    <definedName name="ㅜㅜ" localSheetId="2">BlankMacro1</definedName>
    <definedName name="ㅜㅜ">BlankMacro1</definedName>
    <definedName name="ㅠ61">#REF!</definedName>
    <definedName name="ㅡㅏㅑㅓ" localSheetId="2">BlankMacro1</definedName>
    <definedName name="ㅡㅏㅑㅓ">BlankMacro1</definedName>
    <definedName name="ㅣㅣㅣㅣ" localSheetId="2">BlankMacro1</definedName>
    <definedName name="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2" l="1"/>
  <c r="B2" i="12"/>
  <c r="W20" i="11"/>
  <c r="H20" i="11"/>
  <c r="W19" i="11"/>
  <c r="H19" i="11"/>
  <c r="W18" i="11"/>
  <c r="H18" i="11"/>
  <c r="W17" i="11"/>
  <c r="H17" i="11"/>
  <c r="A9" i="11"/>
  <c r="M16" i="10"/>
  <c r="M15" i="10"/>
  <c r="F237" i="8" l="1"/>
  <c r="E11" i="9" s="1"/>
  <c r="H237" i="8"/>
  <c r="G11" i="9" s="1"/>
  <c r="H11" i="9" s="1"/>
  <c r="L218" i="8"/>
  <c r="L217" i="8"/>
  <c r="L214" i="8"/>
  <c r="J237" i="8"/>
  <c r="I11" i="9" s="1"/>
  <c r="J11" i="9" s="1"/>
  <c r="L213" i="8"/>
  <c r="L209" i="8"/>
  <c r="L208" i="8"/>
  <c r="L204" i="8"/>
  <c r="L203" i="8"/>
  <c r="L202" i="8"/>
  <c r="L201" i="8"/>
  <c r="L200" i="8"/>
  <c r="L199" i="8"/>
  <c r="L198" i="8"/>
  <c r="L197" i="8"/>
  <c r="L196" i="8"/>
  <c r="L194" i="8"/>
  <c r="L193" i="8"/>
  <c r="L192" i="8"/>
  <c r="L188" i="8"/>
  <c r="L187" i="8"/>
  <c r="L159" i="8"/>
  <c r="L158" i="8"/>
  <c r="L157" i="8"/>
  <c r="L156" i="8"/>
  <c r="L154" i="8"/>
  <c r="L153" i="8"/>
  <c r="L150" i="8"/>
  <c r="L149" i="8"/>
  <c r="L148" i="8"/>
  <c r="L147" i="8"/>
  <c r="L146" i="8"/>
  <c r="L144" i="8"/>
  <c r="L143" i="8"/>
  <c r="L142" i="8"/>
  <c r="L141" i="8"/>
  <c r="L140" i="8"/>
  <c r="L139" i="8"/>
  <c r="L138" i="8"/>
  <c r="L137" i="8"/>
  <c r="L135" i="8"/>
  <c r="L120" i="8"/>
  <c r="L119" i="8"/>
  <c r="L118" i="8"/>
  <c r="L117" i="8"/>
  <c r="L116" i="8"/>
  <c r="L115" i="8"/>
  <c r="L114" i="8"/>
  <c r="L113" i="8"/>
  <c r="L111" i="8"/>
  <c r="L110" i="8"/>
  <c r="L109" i="8"/>
  <c r="L87" i="8"/>
  <c r="L86" i="8"/>
  <c r="L85" i="8"/>
  <c r="L84" i="8"/>
  <c r="L83" i="8"/>
  <c r="L82" i="8"/>
  <c r="L80" i="8"/>
  <c r="L76" i="8"/>
  <c r="L75" i="8"/>
  <c r="L74" i="8"/>
  <c r="L73" i="8"/>
  <c r="L72" i="8"/>
  <c r="L71" i="8"/>
  <c r="L70" i="8"/>
  <c r="L69" i="8"/>
  <c r="L68" i="8"/>
  <c r="L67" i="8"/>
  <c r="L66" i="8"/>
  <c r="L64" i="8"/>
  <c r="L63" i="8"/>
  <c r="L60" i="8"/>
  <c r="L59" i="8"/>
  <c r="L58" i="8"/>
  <c r="L57" i="8"/>
  <c r="L39" i="8"/>
  <c r="L38" i="8"/>
  <c r="L37" i="8"/>
  <c r="L32" i="8"/>
  <c r="L31" i="8"/>
  <c r="L30" i="8"/>
  <c r="L29" i="8"/>
  <c r="L28" i="8"/>
  <c r="L27" i="8"/>
  <c r="L26" i="8"/>
  <c r="L25" i="8"/>
  <c r="L24" i="8"/>
  <c r="L23" i="8"/>
  <c r="L21" i="8"/>
  <c r="L20" i="8"/>
  <c r="L19" i="8"/>
  <c r="L16" i="8"/>
  <c r="L15" i="8"/>
  <c r="L14" i="8"/>
  <c r="L13" i="8"/>
  <c r="L12" i="8"/>
  <c r="L11" i="8"/>
  <c r="L10" i="8"/>
  <c r="L9" i="8"/>
  <c r="L8" i="8"/>
  <c r="L7" i="8"/>
  <c r="L6" i="8"/>
  <c r="L219" i="8" l="1"/>
  <c r="L216" i="8"/>
  <c r="L215" i="8"/>
  <c r="L237" i="8"/>
  <c r="F11" i="9"/>
  <c r="L11" i="9" s="1"/>
  <c r="K11" i="9"/>
  <c r="L210" i="8"/>
  <c r="L207" i="8"/>
  <c r="L206" i="8"/>
  <c r="L205" i="8"/>
  <c r="L195" i="8"/>
  <c r="I10" i="9"/>
  <c r="J10" i="9" s="1"/>
  <c r="G10" i="9"/>
  <c r="H10" i="9" s="1"/>
  <c r="L191" i="8"/>
  <c r="L190" i="8"/>
  <c r="E10" i="9"/>
  <c r="L189" i="8"/>
  <c r="L211" i="8" s="1"/>
  <c r="L155" i="8"/>
  <c r="L152" i="8"/>
  <c r="L151" i="8"/>
  <c r="L145" i="8"/>
  <c r="I9" i="9"/>
  <c r="J9" i="9" s="1"/>
  <c r="G9" i="9"/>
  <c r="H9" i="9" s="1"/>
  <c r="L136" i="8"/>
  <c r="L185" i="8" s="1"/>
  <c r="E9" i="9"/>
  <c r="G8" i="9"/>
  <c r="H8" i="9" s="1"/>
  <c r="E8" i="9"/>
  <c r="F8" i="9" s="1"/>
  <c r="I8" i="9"/>
  <c r="J8" i="9" s="1"/>
  <c r="L112" i="8"/>
  <c r="L133" i="8" s="1"/>
  <c r="L81" i="8"/>
  <c r="L79" i="8"/>
  <c r="L78" i="8"/>
  <c r="L77" i="8"/>
  <c r="L65" i="8"/>
  <c r="I7" i="9"/>
  <c r="J7" i="9" s="1"/>
  <c r="L62" i="8"/>
  <c r="G7" i="9"/>
  <c r="H7" i="9" s="1"/>
  <c r="E7" i="9"/>
  <c r="L61" i="8"/>
  <c r="L107" i="8" s="1"/>
  <c r="L22" i="8"/>
  <c r="L18" i="8"/>
  <c r="L17" i="8"/>
  <c r="G6" i="9"/>
  <c r="H6" i="9" s="1"/>
  <c r="I6" i="9"/>
  <c r="J6" i="9" s="1"/>
  <c r="L5" i="8"/>
  <c r="K10" i="9" l="1"/>
  <c r="F10" i="9"/>
  <c r="L10" i="9" s="1"/>
  <c r="K9" i="9"/>
  <c r="F9" i="9"/>
  <c r="L9" i="9" s="1"/>
  <c r="L8" i="9"/>
  <c r="K8" i="9"/>
  <c r="I5" i="9"/>
  <c r="J5" i="9" s="1"/>
  <c r="K7" i="9"/>
  <c r="G5" i="9"/>
  <c r="H5" i="9" s="1"/>
  <c r="F7" i="9"/>
  <c r="L7" i="9" s="1"/>
  <c r="H29" i="9" l="1"/>
  <c r="D8" i="12"/>
  <c r="J29" i="9"/>
  <c r="D11" i="12"/>
  <c r="D12" i="12" l="1"/>
  <c r="M10" i="12"/>
  <c r="D17" i="12"/>
  <c r="D18" i="12" s="1"/>
  <c r="D9" i="12"/>
  <c r="D10" i="12" s="1"/>
  <c r="D15" i="12"/>
  <c r="L34" i="8"/>
  <c r="L33" i="8"/>
  <c r="D14" i="12" l="1"/>
  <c r="D13" i="12"/>
  <c r="D21" i="12"/>
  <c r="D20" i="12"/>
  <c r="L35" i="8"/>
  <c r="L36" i="8" l="1"/>
  <c r="L55" i="8" s="1"/>
  <c r="E6" i="9"/>
  <c r="F6" i="9" l="1"/>
  <c r="K6" i="9"/>
  <c r="L6" i="9" l="1"/>
  <c r="E5" i="9"/>
  <c r="K5" i="9" l="1"/>
  <c r="F5" i="9"/>
  <c r="F29" i="9" l="1"/>
  <c r="D4" i="12"/>
  <c r="L5" i="9"/>
  <c r="L29" i="9" s="1"/>
  <c r="D37" i="12" l="1"/>
  <c r="D7" i="12"/>
  <c r="M9" i="12"/>
  <c r="D16" i="12" l="1"/>
  <c r="D19" i="12"/>
  <c r="M16" i="12"/>
  <c r="M15" i="12"/>
  <c r="D22" i="12" l="1"/>
  <c r="D23" i="12" s="1"/>
  <c r="D24" i="12" s="1"/>
  <c r="D25" i="12" s="1"/>
  <c r="D27" i="12" s="1"/>
  <c r="D28" i="12" s="1"/>
  <c r="D29" i="12" s="1"/>
  <c r="W15" i="11" s="1"/>
  <c r="H15" i="11" s="1"/>
  <c r="W14" i="11" l="1"/>
  <c r="H14" i="11" s="1"/>
  <c r="D30" i="12"/>
  <c r="D35" i="12" l="1"/>
  <c r="W23" i="11" s="1"/>
  <c r="H23" i="11" s="1"/>
  <c r="W16" i="11"/>
  <c r="H16" i="11" s="1"/>
</calcChain>
</file>

<file path=xl/sharedStrings.xml><?xml version="1.0" encoding="utf-8"?>
<sst xmlns="http://schemas.openxmlformats.org/spreadsheetml/2006/main" count="2277" uniqueCount="640">
  <si>
    <t>공 종 별 집 계 표</t>
  </si>
  <si>
    <t>[ [RISE 1-1] AI거점센터(K-MIND Y-SPACE) 구축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</si>
  <si>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</si>
  <si>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</si>
  <si>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</si>
  <si>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</si>
  <si>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</si>
  <si>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</si>
  <si>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</si>
  <si>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</si>
  <si>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</si>
  <si>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</si>
  <si>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</si>
  <si>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</si>
  <si>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</si>
  <si>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</si>
  <si>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</si>
  <si>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</si>
  <si>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</si>
  <si>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</si>
  <si>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</si>
  <si>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</si>
  <si>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</si>
  <si>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</si>
  <si>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</si>
  <si>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</si>
  <si>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</si>
  <si>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</si>
  <si>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</si>
  <si>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</si>
  <si>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</si>
  <si>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</si>
  <si>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</si>
  <si>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</si>
  <si>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</si>
  <si>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</si>
  <si>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</si>
  <si>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</si>
  <si>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</si>
  <si>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</si>
  <si>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</si>
  <si>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</si>
  <si>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</si>
  <si>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</si>
  <si>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</si>
  <si>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</si>
  <si>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</si>
  <si>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</si>
  <si>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</si>
  <si>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</si>
  <si>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</si>
  <si>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RISE 1-1 AI거점센터K-MIND Y-SPACE 구축 전기공사</t>
  </si>
  <si>
    <t/>
  </si>
  <si>
    <t>01</t>
  </si>
  <si>
    <t>0101  전기간선공사</t>
  </si>
  <si>
    <t>0101</t>
  </si>
  <si>
    <t>0.6/1kv 난연 전력케이블(FW-CV)</t>
  </si>
  <si>
    <t>1C*95㎟</t>
  </si>
  <si>
    <t>M</t>
  </si>
  <si>
    <t>호표 52</t>
  </si>
  <si>
    <t>5DE6830E9781C839F77BB1358B25E1</t>
  </si>
  <si>
    <t>T</t>
  </si>
  <si>
    <t>F</t>
  </si>
  <si>
    <t>01015DE6830E9781C839F77BB1358B25E1</t>
  </si>
  <si>
    <t>4C*10㎟</t>
  </si>
  <si>
    <t>호표 57</t>
  </si>
  <si>
    <t>5DE6830E9781C839F77E05738F6791</t>
  </si>
  <si>
    <t>01015DE6830E9781C839F77E05738F6791</t>
  </si>
  <si>
    <t>난연 비닐절연접지용전선(F-GV)-관내</t>
  </si>
  <si>
    <t>0.6/1kv, 10㎟</t>
  </si>
  <si>
    <t>호표 49</t>
  </si>
  <si>
    <t>5DE6830E97923F11A7EE042A85EC31</t>
  </si>
  <si>
    <t>01015DE6830E97923F11A7EE042A85EC31</t>
  </si>
  <si>
    <t>0.6/1kv, 50㎟</t>
  </si>
  <si>
    <t>호표 51</t>
  </si>
  <si>
    <t>5DE6830E97923F11A7EE042A852121</t>
  </si>
  <si>
    <t>01015DE6830E97923F11A7EE042A852121</t>
  </si>
  <si>
    <t>러그단자</t>
  </si>
  <si>
    <t>러그단자, 동관단자, 1홀, 10㎟</t>
  </si>
  <si>
    <t>개</t>
  </si>
  <si>
    <t>5A8B835294A177A7E7838874841396821DD5CF</t>
  </si>
  <si>
    <t>01015A8B835294A177A7E7838874841396821DD5CF</t>
  </si>
  <si>
    <t>동관단자</t>
  </si>
  <si>
    <t>러그단자, 1홀, 50㎟</t>
  </si>
  <si>
    <t>EA</t>
  </si>
  <si>
    <t>호표 74</t>
  </si>
  <si>
    <t>5DE6830E972F4E0B47E1EFAE8D4DD1</t>
  </si>
  <si>
    <t>01015DE6830E972F4E0B47E1EFAE8D4DD1</t>
  </si>
  <si>
    <t>러그단자, 1홀, 95㎟</t>
  </si>
  <si>
    <t>호표 75</t>
  </si>
  <si>
    <t>5DE6830E972F4E0B47E1EFAE8D4DF1</t>
  </si>
  <si>
    <t>01015DE6830E972F4E0B47E1EFAE8D4DF1</t>
  </si>
  <si>
    <t>강제전선관-노출</t>
  </si>
  <si>
    <t>아연도, 42mm</t>
  </si>
  <si>
    <t>호표 35</t>
  </si>
  <si>
    <t>5DE6830E97ACA3F907BA5ECD823491</t>
  </si>
  <si>
    <t>01015DE6830E97ACA3F907BA5ECD823491</t>
  </si>
  <si>
    <t>아연도, 70mm</t>
  </si>
  <si>
    <t>호표 36</t>
  </si>
  <si>
    <t>5DE6830E97ACA3F907BA5ECD8219C1</t>
  </si>
  <si>
    <t>01015DE6830E97ACA3F907BA5ECD8219C1</t>
  </si>
  <si>
    <t>1종금속제가요전선관</t>
  </si>
  <si>
    <t>42mm, 비방수</t>
  </si>
  <si>
    <t>호표 41</t>
  </si>
  <si>
    <t>5DE6830E97ACA3E897448CD9897D71</t>
  </si>
  <si>
    <t>01015DE6830E97ACA3E897448CD9897D71</t>
  </si>
  <si>
    <t>70mm, 비방수</t>
  </si>
  <si>
    <t>호표 42</t>
  </si>
  <si>
    <t>5DE6830E97ACA3E897448CD9899851</t>
  </si>
  <si>
    <t>01015DE6830E97ACA3E897448CD9899851</t>
  </si>
  <si>
    <t>풀박스</t>
  </si>
  <si>
    <t>400*400*200mm</t>
  </si>
  <si>
    <t>호표 71</t>
  </si>
  <si>
    <t>5DE6830E972F4E30A7D6E85E82D021</t>
  </si>
  <si>
    <t>01015DE6830E972F4E30A7D6E85E82D021</t>
  </si>
  <si>
    <t>AL DUCT</t>
  </si>
  <si>
    <t>W50xH35</t>
  </si>
  <si>
    <t>호표 4</t>
  </si>
  <si>
    <t>5AEDF32091744A6527CF61B4812D71</t>
  </si>
  <si>
    <t>01015AEDF32091744A6527CF61B4812D71</t>
  </si>
  <si>
    <t>누전차단기</t>
  </si>
  <si>
    <t>2P 30AF</t>
  </si>
  <si>
    <t>호표 61</t>
  </si>
  <si>
    <t>5DE6830E97EA58EF979D5FD1865511</t>
  </si>
  <si>
    <t>01015DE6830E97EA58EF979D5FD1865511</t>
  </si>
  <si>
    <t>2P 50AF</t>
  </si>
  <si>
    <t>호표 62</t>
  </si>
  <si>
    <t>5DE6830E97EA58EF979D5FD1865521</t>
  </si>
  <si>
    <t>01015DE6830E97EA58EF979D5FD1865521</t>
  </si>
  <si>
    <t>4P 30AF</t>
  </si>
  <si>
    <t>호표 63</t>
  </si>
  <si>
    <t>5DE6830E97EA58EF979D5FD1865531</t>
  </si>
  <si>
    <t>01015DE6830E97EA58EF979D5FD1865531</t>
  </si>
  <si>
    <t>배선용 차단기</t>
  </si>
  <si>
    <t>4P 250AF</t>
  </si>
  <si>
    <t>호표 73</t>
  </si>
  <si>
    <t>5DE6830E972F4E0B47E1EFAD8C8661</t>
  </si>
  <si>
    <t>01015DE6830E972F4E0B47E1EFAD8C8661</t>
  </si>
  <si>
    <t>차단기(불용철거)</t>
  </si>
  <si>
    <t>호표 19</t>
  </si>
  <si>
    <t>5AEDF32091741D39D789993A8ED931</t>
  </si>
  <si>
    <t>01015AEDF32091741D39D789993A8ED931</t>
  </si>
  <si>
    <t>3P 30AF</t>
  </si>
  <si>
    <t>호표 20</t>
  </si>
  <si>
    <t>5AEDF32091741D39D789993A8ED941</t>
  </si>
  <si>
    <t>01015AEDF32091741D39D789993A8ED941</t>
  </si>
  <si>
    <t>4P 400AF</t>
  </si>
  <si>
    <t>호표 21</t>
  </si>
  <si>
    <t>5AEDF32091741D39D789993A8ED991</t>
  </si>
  <si>
    <t>01015AEDF32091741D39D789993A8ED991</t>
  </si>
  <si>
    <t>L-1 PANEL</t>
  </si>
  <si>
    <t>계측기교체</t>
  </si>
  <si>
    <t>대</t>
  </si>
  <si>
    <t>호표 5</t>
  </si>
  <si>
    <t>5AEDF32091744A4A77286C5C83C471</t>
  </si>
  <si>
    <t>01015AEDF32091744A4A77286C5C83C471</t>
  </si>
  <si>
    <t>L-3 PANEL</t>
  </si>
  <si>
    <t>호표 6</t>
  </si>
  <si>
    <t>5AEDF32091744A4A77286C5C83C441</t>
  </si>
  <si>
    <t>01015AEDF32091744A4A77286C5C83C441</t>
  </si>
  <si>
    <t>P-3 PANEL</t>
  </si>
  <si>
    <t>호표 7</t>
  </si>
  <si>
    <t>5AEDF32091744A4A77286C5C83C451</t>
  </si>
  <si>
    <t>01015AEDF32091744A4A77286C5C83C451</t>
  </si>
  <si>
    <t>T-1 PANEL</t>
  </si>
  <si>
    <t>호표 8</t>
  </si>
  <si>
    <t>5AEDF32091744A4A77286C5C83C421</t>
  </si>
  <si>
    <t>01015AEDF32091744A4A77286C5C83C421</t>
  </si>
  <si>
    <t>계측기철거</t>
  </si>
  <si>
    <t>호표 9</t>
  </si>
  <si>
    <t>5AEDF32091744A4A77286C5C83D6C1</t>
  </si>
  <si>
    <t>01015AEDF32091744A4A77286C5C83D6C1</t>
  </si>
  <si>
    <t>호표 10</t>
  </si>
  <si>
    <t>5AEDF32091744A4A77286C5C83D6F1</t>
  </si>
  <si>
    <t>01015AEDF32091744A4A77286C5C83D6F1</t>
  </si>
  <si>
    <t>호표 11</t>
  </si>
  <si>
    <t>5AEDF32091744A4A77286C5C83D6E1</t>
  </si>
  <si>
    <t>01015AEDF32091744A4A77286C5C83D6E1</t>
  </si>
  <si>
    <t>호표 12</t>
  </si>
  <si>
    <t>5AEDF32091744A4A77286C5C83D691</t>
  </si>
  <si>
    <t>01015AEDF32091744A4A77286C5C83D691</t>
  </si>
  <si>
    <t>전등분전함</t>
  </si>
  <si>
    <t>"L-1F PANEL"</t>
  </si>
  <si>
    <t>호표 13</t>
  </si>
  <si>
    <t>5AEDF32091744A4A77286C5C83E741</t>
  </si>
  <si>
    <t>01015AEDF32091744A4A77286C5C83E741</t>
  </si>
  <si>
    <t>"L-스크린 PANEL"</t>
  </si>
  <si>
    <t>호표 14</t>
  </si>
  <si>
    <t>5AEDF32091744A4A77286C5C83E751</t>
  </si>
  <si>
    <t>01015AEDF32091744A4A77286C5C83E751</t>
  </si>
  <si>
    <t>"L-스크린A PANEL"</t>
  </si>
  <si>
    <t>호표 15</t>
  </si>
  <si>
    <t>5AEDF32091744A4A77286C5C83E761</t>
  </si>
  <si>
    <t>01015AEDF32091744A4A77286C5C83E761</t>
  </si>
  <si>
    <t>"L-스크린B PANEL"</t>
  </si>
  <si>
    <t>호표 16</t>
  </si>
  <si>
    <t>5AEDF32091744A4A77286C5C83E771</t>
  </si>
  <si>
    <t>01015AEDF32091744A4A77286C5C83E771</t>
  </si>
  <si>
    <t>배관용 구멍뚫기(코어드릴)-Con,c</t>
  </si>
  <si>
    <t>두께 15cm 이하 ∮150mm, 벽</t>
  </si>
  <si>
    <t>개소</t>
  </si>
  <si>
    <t>호표 28</t>
  </si>
  <si>
    <t>5DE6837D96E4FD482788076C8A9F41</t>
  </si>
  <si>
    <t>01015DE6837D96E4FD482788076C8A9F41</t>
  </si>
  <si>
    <t>1종금속제가요전선관, 박스커넥터, 42mm, 비방수</t>
  </si>
  <si>
    <t>5A8B835294B3C5D7A746A71384AA576518DE22</t>
  </si>
  <si>
    <t>01015A8B835294B3C5D7A746A71384AA576518DE22</t>
  </si>
  <si>
    <t>1종금속제가요전선관, 박스커넥터, 70mm, 비방수</t>
  </si>
  <si>
    <t>5A8B835294B3C5D7A746A71384AA576518D9A8</t>
  </si>
  <si>
    <t>01015A8B835294B3C5D7A746A71384AA576518D9A8</t>
  </si>
  <si>
    <t>[ 합           계 ]</t>
  </si>
  <si>
    <t>TOTAL</t>
  </si>
  <si>
    <t>0102  전등설비공사</t>
  </si>
  <si>
    <t>0102</t>
  </si>
  <si>
    <t>450/75OV 저독성난연가교폴리올레핀절연전선(HFIX)</t>
  </si>
  <si>
    <t>2.5㎟</t>
  </si>
  <si>
    <t>호표 45</t>
  </si>
  <si>
    <t>5DE6830E97923F3C971029098BCF11</t>
  </si>
  <si>
    <t>01025DE6830E97923F3C971029098BCF11</t>
  </si>
  <si>
    <t>강제전선관-매입</t>
  </si>
  <si>
    <t>아연도, 16mm</t>
  </si>
  <si>
    <t>호표 30</t>
  </si>
  <si>
    <t>5DE6830E97ACA3F907B9B74387F711</t>
  </si>
  <si>
    <t>01025DE6830E97ACA3F907B9B74387F711</t>
  </si>
  <si>
    <t>아연도, 22mm</t>
  </si>
  <si>
    <t>호표 31</t>
  </si>
  <si>
    <t>5DE6830E97ACA3F907B9B74387CBD1</t>
  </si>
  <si>
    <t>01025DE6830E97ACA3F907B9B74387CBD1</t>
  </si>
  <si>
    <t>16mm, 비방수</t>
  </si>
  <si>
    <t>호표 37</t>
  </si>
  <si>
    <t>5DE6830E97ACA3E897448CD98937C1</t>
  </si>
  <si>
    <t>01025DE6830E97ACA3E897448CD98937C1</t>
  </si>
  <si>
    <t>22mm, 비방수</t>
  </si>
  <si>
    <t>호표 38</t>
  </si>
  <si>
    <t>5DE6830E97ACA3E897448CD9894031</t>
  </si>
  <si>
    <t>01025DE6830E97ACA3E897448CD9894031</t>
  </si>
  <si>
    <t>아우트렛박스-매입</t>
  </si>
  <si>
    <t>8각  54mm</t>
  </si>
  <si>
    <t>호표 65</t>
  </si>
  <si>
    <t>5DE6830E972F4E30A7D78FC98C4D41</t>
  </si>
  <si>
    <t>01025DE6830E972F4E30A7D78FC98C4D41</t>
  </si>
  <si>
    <t>중형 4각 54㎜</t>
  </si>
  <si>
    <t>호표 66</t>
  </si>
  <si>
    <t>5DE6830E972F4E30A7D78FC98C5FA1</t>
  </si>
  <si>
    <t>01025DE6830E972F4E30A7D78FC98C5FA1</t>
  </si>
  <si>
    <t>스위치박스-매입</t>
  </si>
  <si>
    <t>1개용 54 mm</t>
  </si>
  <si>
    <t>호표 67</t>
  </si>
  <si>
    <t>5DE6830E972F4E30A7D78FC883B951</t>
  </si>
  <si>
    <t>01025DE6830E972F4E30A7D78FC883B951</t>
  </si>
  <si>
    <t>2개용 54 mm</t>
  </si>
  <si>
    <t>호표 68</t>
  </si>
  <si>
    <t>5DE6830E972F4E30A7D78FC883A8E1</t>
  </si>
  <si>
    <t>01025DE6830E972F4E30A7D78FC883A8E1</t>
  </si>
  <si>
    <t>레이스웨이 설치</t>
  </si>
  <si>
    <t>(40×40) 1,600 이하</t>
  </si>
  <si>
    <t>호표 64</t>
  </si>
  <si>
    <t>5DE6830E97EA582C8751B0298D9A61</t>
  </si>
  <si>
    <t>01025DE6830E97EA582C8751B0298D9A61</t>
  </si>
  <si>
    <t>레이스웨이</t>
  </si>
  <si>
    <t>레이스웨이, PM-44, Cover, 40*40mm</t>
  </si>
  <si>
    <t>5A8B835294B3C5D7A749783E8A4D7D19109B12</t>
  </si>
  <si>
    <t>01025A8B835294B3C5D7A749783E8A4D7D19109B12</t>
  </si>
  <si>
    <t>레이스웨이, PM-44, Joiner, 40*40mm</t>
  </si>
  <si>
    <t>5A8B835294B3C5D7A749783E8A4D7D19109B15</t>
  </si>
  <si>
    <t>01025A8B835294B3C5D7A749783E8A4D7D19109B15</t>
  </si>
  <si>
    <t>레이스웨이, PM-44, End cap, 40*40mm</t>
  </si>
  <si>
    <t>5A8B835294B3C5D7A749783E8A4D7D19109B18</t>
  </si>
  <si>
    <t>01025A8B835294B3C5D7A749783E8A4D7D19109B18</t>
  </si>
  <si>
    <t>레이스웨이, PM-44, A형 Hanger, 40*40mm</t>
  </si>
  <si>
    <t>5A8B835294B3C5D7A749783E8A4D7D19109A0F</t>
  </si>
  <si>
    <t>01025A8B835294B3C5D7A749783E8A4D7D19109A0F</t>
  </si>
  <si>
    <t>단로 램프 스위치</t>
  </si>
  <si>
    <t>1구</t>
  </si>
  <si>
    <t>호표 76</t>
  </si>
  <si>
    <t>5DE6830E972F4E15C77B27168503F1</t>
  </si>
  <si>
    <t>01025DE6830E972F4E15C77B27168503F1</t>
  </si>
  <si>
    <t>2구</t>
  </si>
  <si>
    <t>호표 77</t>
  </si>
  <si>
    <t>5DE6830E972F4E15C77B27168503E1</t>
  </si>
  <si>
    <t>01025DE6830E972F4E15C77B27168503E1</t>
  </si>
  <si>
    <t>3구</t>
  </si>
  <si>
    <t>호표 78</t>
  </si>
  <si>
    <t>5DE6830E972F4E15C77B27168503D1</t>
  </si>
  <si>
    <t>01025DE6830E972F4E15C77B27168503D1</t>
  </si>
  <si>
    <t>4구</t>
  </si>
  <si>
    <t>호표 79</t>
  </si>
  <si>
    <t>5DE6830E972F4E15C77B27168503C1</t>
  </si>
  <si>
    <t>01025DE6830E972F4E15C77B27168503C1</t>
  </si>
  <si>
    <t>5구</t>
  </si>
  <si>
    <t>호표 80</t>
  </si>
  <si>
    <t>5DE6830E972F4E15C77B27168503B1</t>
  </si>
  <si>
    <t>01025DE6830E972F4E15C77B27168503B1</t>
  </si>
  <si>
    <t>조명기구"LED1-TYPE"</t>
  </si>
  <si>
    <t>다운라이트 3", LED 5W</t>
  </si>
  <si>
    <t>조</t>
  </si>
  <si>
    <t>호표 82</t>
  </si>
  <si>
    <t>5DE6830E972F4E15C77CCE428C4A71</t>
  </si>
  <si>
    <t>01025DE6830E972F4E15C77CCE428C4A71</t>
  </si>
  <si>
    <t>조명기구"LED2-TYPE"</t>
  </si>
  <si>
    <t>다운라이트 6", LED 10W</t>
  </si>
  <si>
    <t>호표 83</t>
  </si>
  <si>
    <t>5DE6830E972F4E15C77CCE428C4A41</t>
  </si>
  <si>
    <t>01025DE6830E972F4E15C77CCE428C4A41</t>
  </si>
  <si>
    <t>조명기구"LED3-TYPE"</t>
  </si>
  <si>
    <t>PAR 1구, LED 20W</t>
  </si>
  <si>
    <t>호표 84</t>
  </si>
  <si>
    <t>5DE6830E972F4E15C77CCE428C4A51</t>
  </si>
  <si>
    <t>01025DE6830E972F4E15C77CCE428C4A51</t>
  </si>
  <si>
    <t>조명기구"LED4-TYPE"</t>
  </si>
  <si>
    <t>T5등, LED 20W/1.0M</t>
  </si>
  <si>
    <t>호표 85</t>
  </si>
  <si>
    <t>5DE6830E972F4E15C77CCE428C77E1</t>
  </si>
  <si>
    <t>01025DE6830E972F4E15C77CCE428C77E1</t>
  </si>
  <si>
    <t>조명기구"LED5-TYPE"</t>
  </si>
  <si>
    <t>T7등, LED 40W/1.0M</t>
  </si>
  <si>
    <t>호표 86</t>
  </si>
  <si>
    <t>5DE6830E972F4E15C77CCE428C6521</t>
  </si>
  <si>
    <t>01025DE6830E972F4E15C77CCE428C6521</t>
  </si>
  <si>
    <t>조명기구"LED6-TYPE"</t>
  </si>
  <si>
    <t>평판직부엣지등, LED 40W</t>
  </si>
  <si>
    <t>호표 87</t>
  </si>
  <si>
    <t>5DE6830E972F4E15C77CCE428C6511</t>
  </si>
  <si>
    <t>01025DE6830E972F4E15C77CCE428C6511</t>
  </si>
  <si>
    <t>조명기구"LED7-TYPE"</t>
  </si>
  <si>
    <t>평판직부센서, LED 40W</t>
  </si>
  <si>
    <t>호표 88</t>
  </si>
  <si>
    <t>5DE6830E972F4E15C77CCE428C6501</t>
  </si>
  <si>
    <t>01025DE6830E972F4E15C77CCE428C6501</t>
  </si>
  <si>
    <t>조명용RAIL</t>
  </si>
  <si>
    <t>5A8B83529490E58FD759CDB6897496F115ED4C</t>
  </si>
  <si>
    <t>01025A8B83529490E58FD759CDB6897496F115ED4C</t>
  </si>
  <si>
    <t>01025DE6837D96E4FD482788076C8A9F41</t>
  </si>
  <si>
    <t>1종금속제가요전선관, 박스커넥터, 16mm, 비방수</t>
  </si>
  <si>
    <t>5A8B835294B3C5D7A746A71384AA576518DE2E</t>
  </si>
  <si>
    <t>01025A8B835294B3C5D7A746A71384AA576518DE2E</t>
  </si>
  <si>
    <t>1종금속제가요전선관, 박스커넥터, 22mm, 비방수</t>
  </si>
  <si>
    <t>5A8B835294B3C5D7A746A71384AA576518DE2F</t>
  </si>
  <si>
    <t>01025A8B835294B3C5D7A746A71384AA576518DE2F</t>
  </si>
  <si>
    <t>박스커버</t>
  </si>
  <si>
    <t>각종, 평형</t>
  </si>
  <si>
    <t>5DE6830D95D25774C7EA539C8AF6D1</t>
  </si>
  <si>
    <t>01025DE6830D95D25774C7EA539C8AF6D1</t>
  </si>
  <si>
    <t>0103  전열설비공사</t>
  </si>
  <si>
    <t>0103</t>
  </si>
  <si>
    <t>4㎟</t>
  </si>
  <si>
    <t>호표 46</t>
  </si>
  <si>
    <t>5DE6830E97923F3C971029098BD981</t>
  </si>
  <si>
    <t>01035DE6830E97923F3C971029098BD981</t>
  </si>
  <si>
    <t>01035DE6830E97ACA3F907B9B74387F711</t>
  </si>
  <si>
    <t>호표 32</t>
  </si>
  <si>
    <t>5DE6830E97ACA3F907BA5ECD827241</t>
  </si>
  <si>
    <t>01035DE6830E97ACA3F907BA5ECD827241</t>
  </si>
  <si>
    <t>01035DE6830E97ACA3E897448CD98937C1</t>
  </si>
  <si>
    <t>01035DE6830E972F4E30A7D78FC98C5FA1</t>
  </si>
  <si>
    <t>01035DE6830E972F4E30A7D78FC883B951</t>
  </si>
  <si>
    <t>시스템박스-매입</t>
  </si>
  <si>
    <t>전선관용</t>
  </si>
  <si>
    <t>호표 72</t>
  </si>
  <si>
    <t>5DE6830E972F4E30A7D16645885B41</t>
  </si>
  <si>
    <t>01035DE6830E972F4E30A7D16645885B41</t>
  </si>
  <si>
    <t>콘센트</t>
  </si>
  <si>
    <t>매입-접지형, 15A 250V 2구</t>
  </si>
  <si>
    <t>호표 81</t>
  </si>
  <si>
    <t>5DE6830E972F4E15C77B26708F1BA1</t>
  </si>
  <si>
    <t>01035DE6830E972F4E15C77B26708F1BA1</t>
  </si>
  <si>
    <t>배관용 홈파기</t>
  </si>
  <si>
    <t>∮22mm 이하용</t>
  </si>
  <si>
    <t>호표 27</t>
  </si>
  <si>
    <t>5DE6837D96E4FD64F7771DC884E331</t>
  </si>
  <si>
    <t>01035DE6837D96E4FD64F7771DC884E331</t>
  </si>
  <si>
    <t>01035DE6837D96E4FD482788076C8A9F41</t>
  </si>
  <si>
    <t>01035A8B835294B3C5D7A746A71384AA576518DE2E</t>
  </si>
  <si>
    <t>01035DE6830D95D25774C7EA539C8AF6D1</t>
  </si>
  <si>
    <t>0104  장비전원설비공사</t>
  </si>
  <si>
    <t>0104</t>
  </si>
  <si>
    <t>3C*4㎟</t>
  </si>
  <si>
    <t>호표 53</t>
  </si>
  <si>
    <t>5DE6830E9781C839F77984DF8B7E11</t>
  </si>
  <si>
    <t>01045DE6830E9781C839F77984DF8B7E11</t>
  </si>
  <si>
    <t>3C*10㎟</t>
  </si>
  <si>
    <t>호표 54</t>
  </si>
  <si>
    <t>5DE6830E9781C839F77984DF8B1581</t>
  </si>
  <si>
    <t>01045DE6830E9781C839F77984DF8B1581</t>
  </si>
  <si>
    <t>4C*6㎟</t>
  </si>
  <si>
    <t>호표 56</t>
  </si>
  <si>
    <t>5DE6830E9781C839F77E05738F7001</t>
  </si>
  <si>
    <t>01045DE6830E9781C839F77E05738F7001</t>
  </si>
  <si>
    <t>4C*16㎟</t>
  </si>
  <si>
    <t>호표 58</t>
  </si>
  <si>
    <t>5DE6830E9781C839F77E05738F44B1</t>
  </si>
  <si>
    <t>01045DE6830E9781C839F77E05738F44B1</t>
  </si>
  <si>
    <t>0.6/1kv, 6㎟</t>
  </si>
  <si>
    <t>호표 48</t>
  </si>
  <si>
    <t>5DE6830E97923F11A7EE042A859411</t>
  </si>
  <si>
    <t>01045DE6830E97923F11A7EE042A859411</t>
  </si>
  <si>
    <t>0.6/1kv, 16㎟</t>
  </si>
  <si>
    <t>호표 50</t>
  </si>
  <si>
    <t>5DE6830E97923F11A7EE042A85FEA1</t>
  </si>
  <si>
    <t>01045DE6830E97923F11A7EE042A85FEA1</t>
  </si>
  <si>
    <t>01045DE6830E97ACA3E897448CD9894031</t>
  </si>
  <si>
    <t>28mm, 비방수</t>
  </si>
  <si>
    <t>호표 39</t>
  </si>
  <si>
    <t>5DE6830E97ACA3E897448CD98952A1</t>
  </si>
  <si>
    <t>01045DE6830E97ACA3E897448CD98952A1</t>
  </si>
  <si>
    <t>36mm, 비방수</t>
  </si>
  <si>
    <t>호표 40</t>
  </si>
  <si>
    <t>5DE6830E97ACA3E897448CD9896301</t>
  </si>
  <si>
    <t>01045DE6830E97ACA3E897448CD9896301</t>
  </si>
  <si>
    <t>01045DE6830E97ACA3E897448CD9897D71</t>
  </si>
  <si>
    <t>200*200*100mm</t>
  </si>
  <si>
    <t>호표 69</t>
  </si>
  <si>
    <t>5DE6830E972F4E30A7D6E85F837C81</t>
  </si>
  <si>
    <t>01045DE6830E972F4E30A7D6E85F837C81</t>
  </si>
  <si>
    <t>300*300*150mm</t>
  </si>
  <si>
    <t>호표 70</t>
  </si>
  <si>
    <t>5DE6830E972F4E30A7D6E85E82A4E1</t>
  </si>
  <si>
    <t>01045DE6830E972F4E30A7D6E85E82A4E1</t>
  </si>
  <si>
    <t>ST 케이블트레이-Straight</t>
  </si>
  <si>
    <t>300*100*t2.3mm</t>
  </si>
  <si>
    <t>호표 59</t>
  </si>
  <si>
    <t>5DE6830E97F4C748F79970C2837F91</t>
  </si>
  <si>
    <t>01045DE6830E97F4C748F79970C2837F91</t>
  </si>
  <si>
    <t>ST 케이블트레이커버-Straight</t>
  </si>
  <si>
    <t>호표 60</t>
  </si>
  <si>
    <t>5DE6830E97F4C748F79970C0870941</t>
  </si>
  <si>
    <t>01045DE6830E97F4C748F79970C0870941</t>
  </si>
  <si>
    <t>케이블트레이부속품</t>
  </si>
  <si>
    <t>케이블트레이부속품, Vertical elbow, 스틸, 300*100*t2.3mm</t>
  </si>
  <si>
    <t>5A8B835294B3C5D7A7459C478CB5127E1202CD</t>
  </si>
  <si>
    <t>01045A8B835294B3C5D7A7459C478CB5127E1202CD</t>
  </si>
  <si>
    <t>케이블트레이부속품, Joint connector, 아연도, 100*t2.3mm</t>
  </si>
  <si>
    <t>5A8B835294B3C5D7A7459C478CB5127E132AF1</t>
  </si>
  <si>
    <t>01045A8B835294B3C5D7A7459C478CB5127E132AF1</t>
  </si>
  <si>
    <t>케이블트레이부속품, Shank bolt and nut, 아연도</t>
  </si>
  <si>
    <t>5A8B835294B3C5D7A7459C478CB5127E1329D3</t>
  </si>
  <si>
    <t>01045A8B835294B3C5D7A7459C478CB5127E1329D3</t>
  </si>
  <si>
    <t>케이블트레이부속품, Bonding jumper, 22㎟</t>
  </si>
  <si>
    <t>5A8B835294B3C5D7A7459C478CB5127E1329D0</t>
  </si>
  <si>
    <t>01045A8B835294B3C5D7A7459C478CB5127E1329D0</t>
  </si>
  <si>
    <t>케이블트레이부속품, Hold down clamp, 아연도</t>
  </si>
  <si>
    <t>5A8B835294B3C5D7A7459C478CB5127E1329D6</t>
  </si>
  <si>
    <t>01045A8B835294B3C5D7A7459C478CB5127E1329D6</t>
  </si>
  <si>
    <t>케이블트레이지지대</t>
  </si>
  <si>
    <t xml:space="preserve"> W300</t>
  </si>
  <si>
    <t>호표 3</t>
  </si>
  <si>
    <t>5AEDF32091744A6537D65ABC8D9B01</t>
  </si>
  <si>
    <t>01045AEDF32091744A6537D65ABC8D9B01</t>
  </si>
  <si>
    <t>두께 15cm 이하 ∮300mm, 벽</t>
  </si>
  <si>
    <t>호표 29</t>
  </si>
  <si>
    <t>5DE6837D96E4FD482788076C8A4721</t>
  </si>
  <si>
    <t>01045DE6837D96E4FD482788076C8A4721</t>
  </si>
  <si>
    <t>01045A8B835294B3C5D7A746A71384AA576518DE2F</t>
  </si>
  <si>
    <t>1종금속제가요전선관, 박스커넥터, 28mm, 비방수</t>
  </si>
  <si>
    <t>5A8B835294B3C5D7A746A71384AA576518DE2C</t>
  </si>
  <si>
    <t>01045A8B835294B3C5D7A746A71384AA576518DE2C</t>
  </si>
  <si>
    <t>1종금속제가요전선관, 박스커넥터, 36mm, 비방수</t>
  </si>
  <si>
    <t>5A8B835294B3C5D7A746A71384AA576518DE2D</t>
  </si>
  <si>
    <t>01045A8B835294B3C5D7A746A71384AA576518DE2D</t>
  </si>
  <si>
    <t>01045A8B835294B3C5D7A746A71384AA576518DE22</t>
  </si>
  <si>
    <t>0105  냉난방설비공사</t>
  </si>
  <si>
    <t>0105</t>
  </si>
  <si>
    <t>01055DE6830E9781C839F77984DF8B7E11</t>
  </si>
  <si>
    <t>4C*4㎟</t>
  </si>
  <si>
    <t>호표 55</t>
  </si>
  <si>
    <t>5DE6830E9781C839F77E05738F0D01</t>
  </si>
  <si>
    <t>01055DE6830E9781C839F77E05738F0D01</t>
  </si>
  <si>
    <t>01055DE6830E97923F3C971029098BCF11</t>
  </si>
  <si>
    <t>0.6/1kv, 4㎟</t>
  </si>
  <si>
    <t>호표 47</t>
  </si>
  <si>
    <t>5DE6830E97923F11A7EE042A858BA1</t>
  </si>
  <si>
    <t>01055DE6830E97923F11A7EE042A858BA1</t>
  </si>
  <si>
    <t>01055DE6830E97ACA3F907BA5ECD827241</t>
  </si>
  <si>
    <t>호표 33</t>
  </si>
  <si>
    <t>5DE6830E97ACA3F907BA5ECD824501</t>
  </si>
  <si>
    <t>01055DE6830E97ACA3F907BA5ECD824501</t>
  </si>
  <si>
    <t>아연도, 28mm</t>
  </si>
  <si>
    <t>호표 34</t>
  </si>
  <si>
    <t>5DE6830E97ACA3F907BA5ECD825771</t>
  </si>
  <si>
    <t>01055DE6830E97ACA3F907BA5ECD825771</t>
  </si>
  <si>
    <t>01055DE6830E97ACA3E897448CD98937C1</t>
  </si>
  <si>
    <t>01055DE6830E97ACA3E897448CD9894031</t>
  </si>
  <si>
    <t>01055DE6830E97ACA3E897448CD98952A1</t>
  </si>
  <si>
    <t>비닐피복, 22mm, 방수</t>
  </si>
  <si>
    <t>호표 43</t>
  </si>
  <si>
    <t>5DE6830E97ACA3E897448CD8889B61</t>
  </si>
  <si>
    <t>01055DE6830E97ACA3E897448CD8889B61</t>
  </si>
  <si>
    <t>비닐피복, 28mm, 방수</t>
  </si>
  <si>
    <t>호표 44</t>
  </si>
  <si>
    <t>5DE6830E97ACA3E897448CD888E381</t>
  </si>
  <si>
    <t>01055DE6830E97ACA3E897448CD888E381</t>
  </si>
  <si>
    <t>01055DE6830E972F4E30A7D78FC98C5FA1</t>
  </si>
  <si>
    <t>01055DE6830E972F4E30A7D78FC883B951</t>
  </si>
  <si>
    <t>01055DE6830E972F4E15C77B26708F1BA1</t>
  </si>
  <si>
    <t>01055DE6830E972F4E30A7D6E85F837C81</t>
  </si>
  <si>
    <t>01055DE6830E972F4E15C77B27168503F1</t>
  </si>
  <si>
    <t>01055DE6837D96E4FD482788076C8A9F41</t>
  </si>
  <si>
    <t>01055A8B835294B3C5D7A746A71384AA576518DE2E</t>
  </si>
  <si>
    <t>01055A8B835294B3C5D7A746A71384AA576518DE2F</t>
  </si>
  <si>
    <t>01055A8B835294B3C5D7A746A71384AA576518DE2C</t>
  </si>
  <si>
    <t>1종금속제가요전선관, 박스커넥터-비닐, 22mm, 방수</t>
  </si>
  <si>
    <t>5A8B835294B3C5D7A746A71384AA576518D9AF</t>
  </si>
  <si>
    <t>01055A8B835294B3C5D7A746A71384AA576518D9AF</t>
  </si>
  <si>
    <t>1종금속제가요전선관, 박스커넥터-비닐, 28mm, 방수</t>
  </si>
  <si>
    <t>5A8B835294B3C5D7A746A71384AA576518D9A0</t>
  </si>
  <si>
    <t>01055A8B835294B3C5D7A746A71384AA576518D9A0</t>
  </si>
  <si>
    <t>01055DE6830D95D25774C7EA539C8AF6D1</t>
  </si>
  <si>
    <t>0106  철거공사</t>
  </si>
  <si>
    <t>0106</t>
  </si>
  <si>
    <t>스위치(불용철거)</t>
  </si>
  <si>
    <t>단로스위치(매입형)</t>
  </si>
  <si>
    <t>호표 18</t>
  </si>
  <si>
    <t>5AEDF32091741D39D789993A8ED901</t>
  </si>
  <si>
    <t>01065AEDF32091741D39D789993A8ED901</t>
  </si>
  <si>
    <t>콘센트(불용철거)</t>
  </si>
  <si>
    <t>접지콘센트(매입형)</t>
  </si>
  <si>
    <t>호표 17</t>
  </si>
  <si>
    <t>5AEDF32091741D39D789993A8ED911</t>
  </si>
  <si>
    <t>01065AEDF32091741D39D789993A8ED911</t>
  </si>
  <si>
    <t>조명기구 철거</t>
  </si>
  <si>
    <t>다운라이트 LED 10W</t>
  </si>
  <si>
    <t>호표 22</t>
  </si>
  <si>
    <t>5AEDF32091741D39D789993A8E9331</t>
  </si>
  <si>
    <t>01065AEDF32091741D39D789993A8E9331</t>
  </si>
  <si>
    <t>평판매입등 LED 40W</t>
  </si>
  <si>
    <t>호표 23</t>
  </si>
  <si>
    <t>5AEDF32091741D39D789993A8E82F1</t>
  </si>
  <si>
    <t>01065AEDF32091741D39D789993A8E82F1</t>
  </si>
  <si>
    <t>직부스포트등 LED 10W</t>
  </si>
  <si>
    <t>호표 24</t>
  </si>
  <si>
    <t>5AEDF32091741D39D789993A8E82E1</t>
  </si>
  <si>
    <t>01065AEDF32091741D39D789993A8E82E1</t>
  </si>
  <si>
    <t>분전함 철거</t>
  </si>
  <si>
    <t>면</t>
  </si>
  <si>
    <t>호표 25</t>
  </si>
  <si>
    <t>5AEDF32091741D39D7899F428939E1</t>
  </si>
  <si>
    <t>01065AEDF32091741D39D7899F428939E1</t>
  </si>
  <si>
    <t>기존배관, 배선 정리비</t>
  </si>
  <si>
    <t>내선전공</t>
  </si>
  <si>
    <t>인</t>
  </si>
  <si>
    <t>호표 26</t>
  </si>
  <si>
    <t>5AEDF32091741D39D7899F428939A1</t>
  </si>
  <si>
    <t>01065AEDF32091741D39D7899F428939A1</t>
  </si>
  <si>
    <t>[RISE 1-1] AI거점센터(K-MIND Y-SPACE) 구축 전기공사</t>
  </si>
  <si>
    <t>2026. 08.</t>
    <phoneticPr fontId="1" type="noConversion"/>
  </si>
  <si>
    <r>
      <t>설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계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서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용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 xml:space="preserve"> (</t>
    </r>
    <r>
      <rPr>
        <b/>
        <sz val="20"/>
        <rFont val="굴림"/>
        <family val="3"/>
        <charset val="129"/>
      </rPr>
      <t>갑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>)</t>
    </r>
  </si>
  <si>
    <r>
      <t>과</t>
    </r>
    <r>
      <rPr>
        <sz val="11"/>
        <rFont val="Arial Narrow"/>
        <family val="2"/>
      </rPr>
      <t xml:space="preserve"> </t>
    </r>
    <r>
      <rPr>
        <sz val="11"/>
        <rFont val="굴림"/>
        <family val="3"/>
        <charset val="129"/>
      </rPr>
      <t>장</t>
    </r>
    <phoneticPr fontId="19" type="noConversion"/>
  </si>
  <si>
    <t>검 산</t>
    <phoneticPr fontId="1" type="noConversion"/>
  </si>
  <si>
    <t>심 사</t>
    <phoneticPr fontId="19" type="noConversion"/>
  </si>
  <si>
    <t>설 계</t>
    <phoneticPr fontId="1" type="noConversion"/>
  </si>
  <si>
    <r>
      <t xml:space="preserve">2026 </t>
    </r>
    <r>
      <rPr>
        <sz val="10"/>
        <rFont val="굴림"/>
        <family val="3"/>
        <charset val="129"/>
      </rPr>
      <t>년</t>
    </r>
    <r>
      <rPr>
        <sz val="10"/>
        <rFont val="Arial Narrow"/>
        <family val="2"/>
      </rPr>
      <t xml:space="preserve"> 08 </t>
    </r>
    <r>
      <rPr>
        <sz val="10"/>
        <rFont val="굴림"/>
        <family val="3"/>
        <charset val="129"/>
      </rPr>
      <t>월</t>
    </r>
    <r>
      <rPr>
        <sz val="10"/>
        <rFont val="Arial Narrow"/>
        <family val="2"/>
      </rPr>
      <t xml:space="preserve">   </t>
    </r>
    <r>
      <rPr>
        <sz val="10"/>
        <rFont val="굴림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굴림"/>
        <family val="3"/>
        <charset val="129"/>
      </rPr>
      <t>설계</t>
    </r>
    <phoneticPr fontId="19" type="noConversion"/>
  </si>
  <si>
    <r>
      <t>2026</t>
    </r>
    <r>
      <rPr>
        <b/>
        <sz val="18"/>
        <rFont val="굴림"/>
        <family val="3"/>
        <charset val="129"/>
      </rPr>
      <t>년도</t>
    </r>
    <phoneticPr fontId="19" type="noConversion"/>
  </si>
  <si>
    <r>
      <t>◎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설계내역서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참조</t>
    </r>
    <phoneticPr fontId="19" type="noConversion"/>
  </si>
  <si>
    <t>공  급  가  액</t>
    <phoneticPr fontId="19" type="noConversion"/>
  </si>
  <si>
    <t>:</t>
  </si>
  <si>
    <t>정</t>
  </si>
  <si>
    <t>(</t>
  </si>
  <si>
    <t>￦</t>
  </si>
  <si>
    <t>)</t>
  </si>
  <si>
    <t>부 가 가 치 세</t>
    <phoneticPr fontId="19" type="noConversion"/>
  </si>
  <si>
    <t>도  급   금  액</t>
    <phoneticPr fontId="19" type="noConversion"/>
  </si>
  <si>
    <t>관 급 자 관 급 자 재 비</t>
    <phoneticPr fontId="19" type="noConversion"/>
  </si>
  <si>
    <t>도 급 자 관 급 자 재 비</t>
    <phoneticPr fontId="19" type="noConversion"/>
  </si>
  <si>
    <t>대 관 업 무 비</t>
    <phoneticPr fontId="19" type="noConversion"/>
  </si>
  <si>
    <t>재 해 예 방 기 술 지 도 비</t>
    <phoneticPr fontId="19" type="noConversion"/>
  </si>
  <si>
    <t>정</t>
    <phoneticPr fontId="1" type="noConversion"/>
  </si>
  <si>
    <t xml:space="preserve">총  공  사  비 </t>
    <phoneticPr fontId="19" type="noConversion"/>
  </si>
  <si>
    <t>공  사  원  가  계  산  서</t>
    <phoneticPr fontId="30" type="noConversion"/>
  </si>
  <si>
    <t xml:space="preserve"> 공 사 명 :</t>
    <phoneticPr fontId="34" type="noConversion"/>
  </si>
  <si>
    <t>(단위:원)</t>
    <phoneticPr fontId="30" type="noConversion"/>
  </si>
  <si>
    <t>비  목</t>
    <phoneticPr fontId="34" type="noConversion"/>
  </si>
  <si>
    <t>구    분</t>
    <phoneticPr fontId="34" type="noConversion"/>
  </si>
  <si>
    <t>전기공사</t>
    <phoneticPr fontId="30" type="noConversion"/>
  </si>
  <si>
    <t>구  성  비</t>
    <phoneticPr fontId="30" type="noConversion"/>
  </si>
  <si>
    <t>비 고</t>
    <phoneticPr fontId="30" type="noConversion"/>
  </si>
  <si>
    <r>
      <t>구성비</t>
    </r>
    <r>
      <rPr>
        <b/>
        <sz val="14"/>
        <rFont val="Arial Narrow"/>
        <family val="2"/>
      </rPr>
      <t>(%)</t>
    </r>
  </si>
  <si>
    <t>순  공  사  원  가</t>
    <phoneticPr fontId="30" type="noConversion"/>
  </si>
  <si>
    <t>재료비</t>
    <phoneticPr fontId="30" type="noConversion"/>
  </si>
  <si>
    <t>직 접 재 료 비</t>
  </si>
  <si>
    <r>
      <t>(</t>
    </r>
    <r>
      <rPr>
        <sz val="13"/>
        <color rgb="FFFF0000"/>
        <rFont val="돋움"/>
        <family val="3"/>
        <charset val="129"/>
      </rPr>
      <t>공종별집계표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연계</t>
    </r>
    <r>
      <rPr>
        <sz val="13"/>
        <color rgb="FFFF0000"/>
        <rFont val="Arial Narrow"/>
        <family val="2"/>
      </rPr>
      <t>)</t>
    </r>
    <phoneticPr fontId="1" type="noConversion"/>
  </si>
  <si>
    <t>간 접 재 료 비</t>
  </si>
  <si>
    <t>작업부산물(△)</t>
    <phoneticPr fontId="30" type="noConversion"/>
  </si>
  <si>
    <t>소          계</t>
  </si>
  <si>
    <t>노무비</t>
    <phoneticPr fontId="30" type="noConversion"/>
  </si>
  <si>
    <t>직 접 노 무 비</t>
  </si>
  <si>
    <r>
      <rPr>
        <sz val="13"/>
        <color rgb="FFFF0000"/>
        <rFont val="돋움"/>
        <family val="3"/>
        <charset val="129"/>
      </rPr>
      <t>안전관리비</t>
    </r>
    <r>
      <rPr>
        <sz val="13"/>
        <color rgb="FFFF0000"/>
        <rFont val="Arial Narrow"/>
        <family val="2"/>
      </rPr>
      <t>(</t>
    </r>
    <r>
      <rPr>
        <sz val="13"/>
        <color rgb="FFFF0000"/>
        <rFont val="돋움"/>
        <family val="3"/>
        <charset val="129"/>
      </rPr>
      <t>관급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포함</t>
    </r>
    <r>
      <rPr>
        <sz val="13"/>
        <color rgb="FFFF0000"/>
        <rFont val="Arial Narrow"/>
        <family val="2"/>
      </rPr>
      <t>/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중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적은금액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</si>
  <si>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간 접 노 무 비</t>
  </si>
  <si>
    <t>직접노무비 * 6.0%</t>
    <phoneticPr fontId="30" type="noConversion"/>
  </si>
  <si>
    <t>재료비</t>
    <phoneticPr fontId="1" type="noConversion"/>
  </si>
  <si>
    <t>직접인건비</t>
    <phoneticPr fontId="1" type="noConversion"/>
  </si>
  <si>
    <t>경 비</t>
  </si>
  <si>
    <t>기  계  경  비</t>
  </si>
  <si>
    <r>
      <rPr>
        <sz val="13"/>
        <rFont val="돋움"/>
        <family val="3"/>
        <charset val="129"/>
      </rPr>
      <t>관급자재</t>
    </r>
    <r>
      <rPr>
        <sz val="13"/>
        <rFont val="Arial Narrow"/>
        <family val="2"/>
      </rPr>
      <t>(</t>
    </r>
    <r>
      <rPr>
        <sz val="13"/>
        <rFont val="돋움"/>
        <family val="3"/>
        <charset val="129"/>
      </rPr>
      <t>부가세</t>
    </r>
    <r>
      <rPr>
        <sz val="13"/>
        <rFont val="Arial Narrow"/>
        <family val="2"/>
      </rPr>
      <t xml:space="preserve">, </t>
    </r>
    <r>
      <rPr>
        <sz val="13"/>
        <rFont val="돋움"/>
        <family val="3"/>
        <charset val="129"/>
      </rPr>
      <t>수수료</t>
    </r>
    <r>
      <rPr>
        <sz val="13"/>
        <rFont val="Arial Narrow"/>
        <family val="2"/>
      </rPr>
      <t xml:space="preserve"> </t>
    </r>
    <r>
      <rPr>
        <sz val="13"/>
        <rFont val="돋움"/>
        <family val="3"/>
        <charset val="129"/>
      </rPr>
      <t>제외</t>
    </r>
    <r>
      <rPr>
        <sz val="13"/>
        <rFont val="Arial Narrow"/>
        <family val="2"/>
      </rPr>
      <t>)</t>
    </r>
    <phoneticPr fontId="1" type="noConversion"/>
  </si>
  <si>
    <t>퇴직공제부금비</t>
    <phoneticPr fontId="30" type="noConversion"/>
  </si>
  <si>
    <t>직접노무비 * 2.3%</t>
    <phoneticPr fontId="1" type="noConversion"/>
  </si>
  <si>
    <t>산 재 보 험 료</t>
  </si>
  <si>
    <t>노무비 * 3.56%</t>
    <phoneticPr fontId="30" type="noConversion"/>
  </si>
  <si>
    <t>조명</t>
    <phoneticPr fontId="1" type="noConversion"/>
  </si>
  <si>
    <t>고 용 보 험 료</t>
    <phoneticPr fontId="30" type="noConversion"/>
  </si>
  <si>
    <t>노무비 * 1.01%</t>
    <phoneticPr fontId="30" type="noConversion"/>
  </si>
  <si>
    <t>연 금 보 험 료</t>
    <phoneticPr fontId="30" type="noConversion"/>
  </si>
  <si>
    <t>직접노무비 * 4.75%</t>
    <phoneticPr fontId="30" type="noConversion"/>
  </si>
  <si>
    <r>
      <t>(1</t>
    </r>
    <r>
      <rPr>
        <sz val="13"/>
        <color rgb="FFFF0000"/>
        <rFont val="돋움"/>
        <family val="3"/>
        <charset val="129"/>
      </rPr>
      <t>개월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미만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>)</t>
    </r>
    <phoneticPr fontId="1" type="noConversion"/>
  </si>
  <si>
    <t>관급포합</t>
    <phoneticPr fontId="1" type="noConversion"/>
  </si>
  <si>
    <t>안 전 관 리 비</t>
    <phoneticPr fontId="30" type="noConversion"/>
  </si>
  <si>
    <t>(재료비+직.노) * 3.11</t>
    <phoneticPr fontId="1" type="noConversion"/>
  </si>
  <si>
    <r>
      <t>(2</t>
    </r>
    <r>
      <rPr>
        <sz val="13"/>
        <color rgb="FFFF0000"/>
        <rFont val="돋움"/>
        <family val="3"/>
        <charset val="129"/>
      </rPr>
      <t>천만원이상만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</si>
  <si>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관급제외</t>
    <phoneticPr fontId="1" type="noConversion"/>
  </si>
  <si>
    <t>건 강 보 험 료</t>
    <phoneticPr fontId="30" type="noConversion"/>
  </si>
  <si>
    <t>직접노무비 * 3.595%</t>
    <phoneticPr fontId="30" type="noConversion"/>
  </si>
  <si>
    <t>노인장기요양보험료</t>
    <phoneticPr fontId="30" type="noConversion"/>
  </si>
  <si>
    <t>건강보험료 * 13.14%</t>
    <phoneticPr fontId="30" type="noConversion"/>
  </si>
  <si>
    <t>기   타   경   비</t>
    <phoneticPr fontId="30" type="noConversion"/>
  </si>
  <si>
    <t>(재료비+노무비) * 3.0%</t>
    <phoneticPr fontId="30" type="noConversion"/>
  </si>
  <si>
    <t>석 면 분 담 금</t>
    <phoneticPr fontId="30" type="noConversion"/>
  </si>
  <si>
    <t>노무비 * 0.006%</t>
    <phoneticPr fontId="30" type="noConversion"/>
  </si>
  <si>
    <t>임금채권부담금</t>
    <phoneticPr fontId="30" type="noConversion"/>
  </si>
  <si>
    <t>노무비 * 0.09%</t>
    <phoneticPr fontId="30" type="noConversion"/>
  </si>
  <si>
    <t xml:space="preserve"> 소     계</t>
  </si>
  <si>
    <r>
      <t xml:space="preserve">순공사원가  </t>
    </r>
    <r>
      <rPr>
        <b/>
        <sz val="12"/>
        <rFont val="HY그래픽M"/>
        <family val="1"/>
        <charset val="129"/>
      </rPr>
      <t>합계</t>
    </r>
    <phoneticPr fontId="30" type="noConversion"/>
  </si>
  <si>
    <t>일  반  관  리  비</t>
  </si>
  <si>
    <t>순공사원가 합계 * 3.0%</t>
    <phoneticPr fontId="30" type="noConversion"/>
  </si>
  <si>
    <t>금액조정(천단위이하금액)</t>
    <phoneticPr fontId="1" type="noConversion"/>
  </si>
  <si>
    <t>이             윤</t>
    <phoneticPr fontId="30" type="noConversion"/>
  </si>
  <si>
    <t>(노무비+경비+일.관) * 10%</t>
    <phoneticPr fontId="30" type="noConversion"/>
  </si>
  <si>
    <t>폐 기 물 처 리 비</t>
    <phoneticPr fontId="30" type="noConversion"/>
  </si>
  <si>
    <t>공   급    가   액</t>
  </si>
  <si>
    <t>손해배상보험료(전기공사)</t>
    <phoneticPr fontId="1" type="noConversion"/>
  </si>
  <si>
    <t>공급가액 * 0.26477%</t>
    <phoneticPr fontId="1" type="noConversion"/>
  </si>
  <si>
    <r>
      <t>부</t>
    </r>
    <r>
      <rPr>
        <b/>
        <sz val="11"/>
        <rFont val="Arial"/>
        <family val="2"/>
      </rPr>
      <t xml:space="preserve">     </t>
    </r>
    <r>
      <rPr>
        <b/>
        <sz val="11"/>
        <rFont val="굴림체"/>
        <family val="3"/>
        <charset val="129"/>
      </rPr>
      <t>가  가  치  세</t>
    </r>
    <phoneticPr fontId="30" type="noConversion"/>
  </si>
  <si>
    <t>공급가액 * 10%</t>
    <phoneticPr fontId="30" type="noConversion"/>
  </si>
  <si>
    <t>도      급      액</t>
  </si>
  <si>
    <t>관 급 자 관 급 자 재 비</t>
    <phoneticPr fontId="30" type="noConversion"/>
  </si>
  <si>
    <t>도 급 자 관 급 자 재 비</t>
    <phoneticPr fontId="30" type="noConversion"/>
  </si>
  <si>
    <t>대  관  업  무  비</t>
    <phoneticPr fontId="30" type="noConversion"/>
  </si>
  <si>
    <t>재 해 예 방 기 술 지 도 비</t>
    <phoneticPr fontId="30" type="noConversion"/>
  </si>
  <si>
    <t>총    공   사   비</t>
  </si>
  <si>
    <t>순공사비</t>
    <phoneticPr fontId="30" type="noConversion"/>
  </si>
  <si>
    <t>연 면 적</t>
    <phoneticPr fontId="30" type="noConversion"/>
  </si>
  <si>
    <t>평당금액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</si>
</sst>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#"/>
    <numFmt numFmtId="180" formatCode="_-* #,##0.00_-;\-* #,##0.00_-;_-* &quot;-&quot;_-;_-@_-"/>
    <numFmt numFmtId="181" formatCode="0.000%"/>
    <numFmt numFmtId="182" formatCode="0.00_ "/>
    <numFmt numFmtId="183" formatCode="#,##0_ "/>
    <numFmt numFmtId="184" formatCode="0.00000%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25"/>
      <name val="굴림"/>
      <family val="3"/>
      <charset val="129"/>
    </font>
    <font>
      <b/>
      <sz val="24"/>
      <name val="HY견고딕"/>
      <family val="1"/>
      <charset val="129"/>
    </font>
    <font>
      <sz val="14"/>
      <name val="굴림"/>
      <family val="3"/>
      <charset val="129"/>
    </font>
    <font>
      <sz val="21"/>
      <name val="HY헤드라인M"/>
      <family val="1"/>
      <charset val="129"/>
    </font>
    <font>
      <sz val="20"/>
      <name val="HY헤드라인M"/>
      <family val="1"/>
      <charset val="129"/>
    </font>
    <font>
      <sz val="16"/>
      <name val="HY견고딕"/>
      <family val="1"/>
      <charset val="129"/>
    </font>
    <font>
      <b/>
      <sz val="16"/>
      <name val="굴림"/>
      <family val="3"/>
      <charset val="129"/>
    </font>
    <font>
      <sz val="18"/>
      <name val="HY헤드라인M"/>
      <family val="1"/>
      <charset val="129"/>
    </font>
    <font>
      <b/>
      <sz val="11"/>
      <name val="Arial Narrow"/>
      <family val="2"/>
    </font>
    <font>
      <b/>
      <sz val="20"/>
      <name val="굴림"/>
      <family val="3"/>
      <charset val="129"/>
    </font>
    <font>
      <b/>
      <sz val="20"/>
      <name val="Arial Narrow"/>
      <family val="2"/>
    </font>
    <font>
      <sz val="16"/>
      <name val="굴림"/>
      <family val="3"/>
      <charset val="129"/>
    </font>
    <font>
      <sz val="16"/>
      <name val="Arial Narrow"/>
      <family val="2"/>
    </font>
    <font>
      <b/>
      <sz val="18"/>
      <name val="Arial Narrow"/>
      <family val="2"/>
    </font>
    <font>
      <sz val="11"/>
      <name val="굴림"/>
      <family val="3"/>
      <charset val="129"/>
    </font>
    <font>
      <sz val="11"/>
      <name val="Arial Narrow"/>
      <family val="2"/>
    </font>
    <font>
      <sz val="10"/>
      <name val="Arial Narrow"/>
      <family val="2"/>
    </font>
    <font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Arial Narrow"/>
      <family val="2"/>
    </font>
    <font>
      <b/>
      <sz val="22"/>
      <name val="HY그래픽M"/>
      <family val="1"/>
      <charset val="129"/>
    </font>
    <font>
      <sz val="11"/>
      <name val="굴림체"/>
      <family val="3"/>
      <charset val="129"/>
    </font>
    <font>
      <b/>
      <sz val="15"/>
      <name val="HY그래픽M"/>
      <family val="1"/>
      <charset val="129"/>
    </font>
    <font>
      <sz val="14"/>
      <name val="HY그래픽M"/>
      <family val="1"/>
      <charset val="129"/>
    </font>
    <font>
      <sz val="15"/>
      <name val="HY그래픽M"/>
      <family val="1"/>
      <charset val="129"/>
    </font>
    <font>
      <sz val="13"/>
      <name val="Arial"/>
      <family val="2"/>
    </font>
    <font>
      <b/>
      <sz val="14"/>
      <name val="HY그래픽M"/>
      <family val="1"/>
      <charset val="129"/>
    </font>
    <font>
      <sz val="12"/>
      <name val="HY그래픽M"/>
      <family val="1"/>
      <charset val="129"/>
    </font>
    <font>
      <b/>
      <sz val="12"/>
      <name val="HY그래픽M"/>
      <family val="1"/>
      <charset val="129"/>
    </font>
    <font>
      <b/>
      <sz val="14"/>
      <name val="굴림체"/>
      <family val="3"/>
      <charset val="129"/>
    </font>
    <font>
      <b/>
      <sz val="14"/>
      <name val="Arial Narrow"/>
      <family val="2"/>
    </font>
    <font>
      <sz val="12"/>
      <name val="Arial Narrow"/>
      <family val="2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sz val="13"/>
      <name val="Arial Narrow"/>
      <family val="2"/>
    </font>
    <font>
      <b/>
      <sz val="15"/>
      <name val="Arial Narrow"/>
      <family val="2"/>
    </font>
    <font>
      <sz val="13"/>
      <color rgb="FFFF0000"/>
      <name val="Arial Narrow"/>
      <family val="2"/>
    </font>
    <font>
      <sz val="13"/>
      <color rgb="FFFF0000"/>
      <name val="돋움"/>
      <family val="3"/>
      <charset val="129"/>
    </font>
    <font>
      <sz val="13"/>
      <name val="돋움"/>
      <family val="3"/>
      <charset val="129"/>
    </font>
    <font>
      <sz val="13"/>
      <name val="Arial Unicode MS"/>
      <family val="3"/>
      <charset val="129"/>
    </font>
    <font>
      <sz val="13"/>
      <color indexed="10"/>
      <name val="Arial Narrow"/>
      <family val="2"/>
    </font>
    <font>
      <sz val="12"/>
      <color rgb="FFFF0000"/>
      <name val="돋움"/>
      <family val="3"/>
      <charset val="129"/>
    </font>
    <font>
      <sz val="12"/>
      <color rgb="FFFF0000"/>
      <name val="Arial Narrow"/>
      <family val="2"/>
    </font>
    <font>
      <sz val="12"/>
      <color rgb="FF000000"/>
      <name val="Arial Narrow"/>
      <family val="2"/>
    </font>
    <font>
      <b/>
      <sz val="11"/>
      <name val="Arial"/>
      <family val="2"/>
    </font>
    <font>
      <b/>
      <sz val="12"/>
      <color rgb="FF00000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1"/>
      <name val="새굴림"/>
      <family val="1"/>
      <charset val="129"/>
    </font>
    <font>
      <b/>
      <sz val="13"/>
      <name val="Arial Narrow"/>
      <family val="2"/>
    </font>
    <font>
      <b/>
      <sz val="12"/>
      <name val="굴림체"/>
      <family val="3"/>
      <charset val="129"/>
    </font>
    <font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1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>
      <alignment vertical="center"/>
    </xf>
    <xf numFmtId="0" fontId="7" fillId="0" borderId="0"/>
    <xf numFmtId="3" fontId="19" fillId="0" borderId="0"/>
    <xf numFmtId="0" fontId="7" fillId="0" borderId="0">
      <alignment vertical="center"/>
    </xf>
    <xf numFmtId="0" fontId="7" fillId="0" borderId="0"/>
    <xf numFmtId="9" fontId="7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8" fillId="0" borderId="0" xfId="2" applyFont="1"/>
    <xf numFmtId="0" fontId="9" fillId="0" borderId="6" xfId="2" applyFont="1" applyBorder="1" applyAlignment="1">
      <alignment horizontal="center" vertical="center" shrinkToFit="1"/>
    </xf>
    <xf numFmtId="41" fontId="10" fillId="0" borderId="0" xfId="3" applyFont="1" applyAlignment="1">
      <alignment horizontal="center"/>
    </xf>
    <xf numFmtId="0" fontId="10" fillId="0" borderId="0" xfId="2" applyFont="1"/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180" fontId="10" fillId="0" borderId="0" xfId="3" applyNumberFormat="1" applyFont="1" applyAlignment="1"/>
    <xf numFmtId="0" fontId="16" fillId="0" borderId="0" xfId="4" applyFont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6" fillId="0" borderId="19" xfId="4" applyFont="1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21" fillId="0" borderId="20" xfId="4" applyFont="1" applyBorder="1" applyAlignment="1">
      <alignment horizontal="center" vertical="center"/>
    </xf>
    <xf numFmtId="0" fontId="16" fillId="0" borderId="0" xfId="4" applyFont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27" fillId="0" borderId="0" xfId="4" applyFont="1" applyAlignment="1">
      <alignment horizontal="left" vertical="center"/>
    </xf>
    <xf numFmtId="0" fontId="27" fillId="0" borderId="0" xfId="4" applyFont="1" applyAlignment="1">
      <alignment horizontal="center" vertical="center"/>
    </xf>
    <xf numFmtId="0" fontId="16" fillId="0" borderId="19" xfId="4" applyFont="1" applyBorder="1" applyAlignment="1">
      <alignment horizontal="right" vertical="center"/>
    </xf>
    <xf numFmtId="0" fontId="16" fillId="0" borderId="0" xfId="4" applyFont="1" applyAlignment="1">
      <alignment horizontal="right" vertical="center"/>
    </xf>
    <xf numFmtId="0" fontId="16" fillId="0" borderId="21" xfId="4" applyFont="1" applyBorder="1" applyAlignment="1">
      <alignment horizontal="center" vertical="center"/>
    </xf>
    <xf numFmtId="0" fontId="16" fillId="0" borderId="22" xfId="4" applyFont="1" applyBorder="1" applyAlignment="1">
      <alignment horizontal="center" vertical="center"/>
    </xf>
    <xf numFmtId="0" fontId="16" fillId="0" borderId="22" xfId="4" applyFont="1" applyBorder="1" applyAlignment="1">
      <alignment horizontal="left" vertical="center"/>
    </xf>
    <xf numFmtId="0" fontId="16" fillId="0" borderId="23" xfId="4" applyFont="1" applyBorder="1" applyAlignment="1">
      <alignment horizontal="center" vertical="center"/>
    </xf>
    <xf numFmtId="181" fontId="31" fillId="0" borderId="0" xfId="8" applyNumberFormat="1" applyFont="1" applyAlignment="1">
      <alignment horizontal="centerContinuous"/>
    </xf>
    <xf numFmtId="0" fontId="32" fillId="0" borderId="0" xfId="7" applyFont="1" applyAlignment="1">
      <alignment horizontal="centerContinuous"/>
    </xf>
    <xf numFmtId="41" fontId="32" fillId="0" borderId="0" xfId="3" applyFont="1" applyAlignment="1">
      <alignment horizontal="centerContinuous"/>
    </xf>
    <xf numFmtId="0" fontId="33" fillId="0" borderId="22" xfId="7" quotePrefix="1" applyFont="1" applyBorder="1"/>
    <xf numFmtId="0" fontId="35" fillId="0" borderId="22" xfId="7" applyFont="1" applyBorder="1"/>
    <xf numFmtId="0" fontId="33" fillId="0" borderId="22" xfId="7" applyFont="1" applyBorder="1"/>
    <xf numFmtId="0" fontId="32" fillId="0" borderId="0" xfId="7" applyFont="1"/>
    <xf numFmtId="0" fontId="32" fillId="0" borderId="0" xfId="7" applyFont="1" applyAlignment="1">
      <alignment horizontal="center"/>
    </xf>
    <xf numFmtId="0" fontId="36" fillId="0" borderId="0" xfId="7" applyFont="1" applyAlignment="1">
      <alignment horizontal="right"/>
    </xf>
    <xf numFmtId="181" fontId="31" fillId="0" borderId="0" xfId="8" applyNumberFormat="1" applyFont="1" applyAlignment="1"/>
    <xf numFmtId="41" fontId="32" fillId="0" borderId="0" xfId="3" applyFont="1" applyAlignment="1"/>
    <xf numFmtId="0" fontId="37" fillId="2" borderId="25" xfId="7" applyFont="1" applyFill="1" applyBorder="1" applyAlignment="1">
      <alignment horizontal="center" vertical="center"/>
    </xf>
    <xf numFmtId="0" fontId="37" fillId="2" borderId="25" xfId="7" quotePrefix="1" applyFont="1" applyFill="1" applyBorder="1" applyAlignment="1">
      <alignment horizontal="center" vertical="center"/>
    </xf>
    <xf numFmtId="0" fontId="37" fillId="2" borderId="26" xfId="7" applyFont="1" applyFill="1" applyBorder="1" applyAlignment="1">
      <alignment horizontal="center" vertical="center"/>
    </xf>
    <xf numFmtId="0" fontId="37" fillId="2" borderId="27" xfId="7" quotePrefix="1" applyFont="1" applyFill="1" applyBorder="1" applyAlignment="1">
      <alignment horizontal="center" vertical="center"/>
    </xf>
    <xf numFmtId="181" fontId="38" fillId="2" borderId="28" xfId="8" applyNumberFormat="1" applyFont="1" applyFill="1" applyBorder="1" applyAlignment="1">
      <alignment horizontal="center" vertical="center"/>
    </xf>
    <xf numFmtId="0" fontId="40" fillId="0" borderId="29" xfId="7" applyFont="1" applyBorder="1" applyAlignment="1">
      <alignment vertical="center"/>
    </xf>
    <xf numFmtId="0" fontId="40" fillId="0" borderId="30" xfId="7" applyFont="1" applyBorder="1" applyAlignment="1">
      <alignment vertical="center"/>
    </xf>
    <xf numFmtId="41" fontId="41" fillId="0" borderId="0" xfId="3" applyFont="1">
      <alignment vertical="center"/>
    </xf>
    <xf numFmtId="0" fontId="41" fillId="0" borderId="0" xfId="7" applyFont="1" applyAlignment="1">
      <alignment vertical="center"/>
    </xf>
    <xf numFmtId="0" fontId="40" fillId="0" borderId="0" xfId="7" applyFont="1" applyAlignment="1">
      <alignment vertical="center"/>
    </xf>
    <xf numFmtId="0" fontId="36" fillId="0" borderId="18" xfId="7" quotePrefix="1" applyFont="1" applyBorder="1" applyAlignment="1">
      <alignment horizontal="center" vertical="center"/>
    </xf>
    <xf numFmtId="41" fontId="40" fillId="2" borderId="32" xfId="3" applyFont="1" applyFill="1" applyBorder="1" applyAlignment="1">
      <alignment horizontal="right" vertical="center"/>
    </xf>
    <xf numFmtId="0" fontId="24" fillId="0" borderId="16" xfId="7" applyFont="1" applyBorder="1" applyAlignment="1">
      <alignment horizontal="right" vertical="center"/>
    </xf>
    <xf numFmtId="0" fontId="43" fillId="0" borderId="33" xfId="7" applyFont="1" applyBorder="1"/>
    <xf numFmtId="181" fontId="44" fillId="0" borderId="5" xfId="8" applyNumberFormat="1" applyFont="1" applyBorder="1">
      <alignment vertical="center"/>
    </xf>
    <xf numFmtId="0" fontId="43" fillId="0" borderId="29" xfId="7" applyFont="1" applyBorder="1"/>
    <xf numFmtId="0" fontId="43" fillId="0" borderId="30" xfId="7" applyFont="1" applyBorder="1"/>
    <xf numFmtId="0" fontId="45" fillId="0" borderId="30" xfId="7" applyFont="1" applyBorder="1"/>
    <xf numFmtId="41" fontId="43" fillId="0" borderId="0" xfId="3" applyFont="1" applyAlignment="1"/>
    <xf numFmtId="0" fontId="43" fillId="0" borderId="0" xfId="7" applyFont="1"/>
    <xf numFmtId="0" fontId="36" fillId="0" borderId="20" xfId="7" quotePrefix="1" applyFont="1" applyBorder="1" applyAlignment="1">
      <alignment horizontal="center" vertical="center"/>
    </xf>
    <xf numFmtId="41" fontId="40" fillId="0" borderId="34" xfId="3" applyFont="1" applyBorder="1" applyAlignment="1">
      <alignment horizontal="right" vertical="center"/>
    </xf>
    <xf numFmtId="0" fontId="24" fillId="0" borderId="35" xfId="7" applyFont="1" applyBorder="1" applyAlignment="1">
      <alignment horizontal="right" vertical="center"/>
    </xf>
    <xf numFmtId="0" fontId="43" fillId="0" borderId="36" xfId="7" applyFont="1" applyBorder="1"/>
    <xf numFmtId="181" fontId="44" fillId="0" borderId="37" xfId="8" applyNumberFormat="1" applyFont="1" applyBorder="1">
      <alignment vertical="center"/>
    </xf>
    <xf numFmtId="0" fontId="36" fillId="0" borderId="38" xfId="7" quotePrefix="1" applyFont="1" applyBorder="1" applyAlignment="1">
      <alignment horizontal="center" vertical="center"/>
    </xf>
    <xf numFmtId="41" fontId="40" fillId="0" borderId="39" xfId="3" applyFont="1" applyBorder="1" applyAlignment="1">
      <alignment horizontal="right" vertical="center"/>
    </xf>
    <xf numFmtId="0" fontId="24" fillId="0" borderId="40" xfId="7" applyFont="1" applyBorder="1" applyAlignment="1">
      <alignment horizontal="right" vertical="center"/>
    </xf>
    <xf numFmtId="0" fontId="43" fillId="0" borderId="41" xfId="7" applyFont="1" applyBorder="1"/>
    <xf numFmtId="41" fontId="40" fillId="0" borderId="42" xfId="3" applyFont="1" applyBorder="1" applyAlignment="1">
      <alignment horizontal="right" vertical="center"/>
    </xf>
    <xf numFmtId="0" fontId="24" fillId="0" borderId="43" xfId="7" applyFont="1" applyBorder="1" applyAlignment="1">
      <alignment horizontal="right" vertical="center"/>
    </xf>
    <xf numFmtId="0" fontId="43" fillId="0" borderId="44" xfId="7" applyFont="1" applyBorder="1"/>
    <xf numFmtId="0" fontId="36" fillId="0" borderId="46" xfId="7" quotePrefix="1" applyFont="1" applyBorder="1" applyAlignment="1">
      <alignment horizontal="center" vertical="center"/>
    </xf>
    <xf numFmtId="0" fontId="41" fillId="0" borderId="16" xfId="7" applyFont="1" applyBorder="1" applyAlignment="1">
      <alignment horizontal="left" vertical="center"/>
    </xf>
    <xf numFmtId="0" fontId="36" fillId="0" borderId="50" xfId="7" quotePrefix="1" applyFont="1" applyBorder="1" applyAlignment="1">
      <alignment horizontal="center" vertical="center"/>
    </xf>
    <xf numFmtId="41" fontId="40" fillId="0" borderId="50" xfId="3" applyFont="1" applyBorder="1" applyAlignment="1">
      <alignment horizontal="right" vertical="center"/>
    </xf>
    <xf numFmtId="0" fontId="41" fillId="0" borderId="49" xfId="7" applyFont="1" applyBorder="1" applyAlignment="1">
      <alignment horizontal="left" vertical="center"/>
    </xf>
    <xf numFmtId="41" fontId="43" fillId="0" borderId="5" xfId="1" applyFont="1" applyBorder="1" applyAlignment="1"/>
    <xf numFmtId="0" fontId="36" fillId="0" borderId="52" xfId="7" quotePrefix="1" applyFont="1" applyBorder="1" applyAlignment="1">
      <alignment horizontal="center" vertical="center"/>
    </xf>
    <xf numFmtId="0" fontId="41" fillId="0" borderId="43" xfId="7" applyFont="1" applyBorder="1" applyAlignment="1">
      <alignment horizontal="left" vertical="center"/>
    </xf>
    <xf numFmtId="0" fontId="36" fillId="0" borderId="33" xfId="7" applyFont="1" applyBorder="1" applyAlignment="1">
      <alignment horizontal="center" vertical="center"/>
    </xf>
    <xf numFmtId="41" fontId="40" fillId="2" borderId="34" xfId="3" applyFont="1" applyFill="1" applyBorder="1" applyAlignment="1">
      <alignment horizontal="right" vertical="center"/>
    </xf>
    <xf numFmtId="0" fontId="41" fillId="0" borderId="35" xfId="7" applyFont="1" applyBorder="1" applyAlignment="1">
      <alignment horizontal="left" vertical="center"/>
    </xf>
    <xf numFmtId="41" fontId="45" fillId="0" borderId="5" xfId="1" applyFont="1" applyBorder="1" applyAlignment="1"/>
    <xf numFmtId="0" fontId="36" fillId="0" borderId="50" xfId="7" applyFont="1" applyBorder="1" applyAlignment="1">
      <alignment horizontal="center" vertical="center"/>
    </xf>
    <xf numFmtId="41" fontId="43" fillId="0" borderId="5" xfId="3" applyFont="1" applyBorder="1" applyAlignment="1"/>
    <xf numFmtId="0" fontId="43" fillId="0" borderId="5" xfId="7" applyFont="1" applyBorder="1"/>
    <xf numFmtId="37" fontId="48" fillId="0" borderId="0" xfId="7" applyNumberFormat="1" applyFont="1"/>
    <xf numFmtId="41" fontId="47" fillId="0" borderId="0" xfId="1" applyFont="1" applyAlignment="1"/>
    <xf numFmtId="0" fontId="43" fillId="0" borderId="53" xfId="7" applyFont="1" applyBorder="1"/>
    <xf numFmtId="41" fontId="47" fillId="0" borderId="5" xfId="3" applyFont="1" applyBorder="1" applyAlignment="1"/>
    <xf numFmtId="182" fontId="43" fillId="0" borderId="5" xfId="7" applyNumberFormat="1" applyFont="1" applyBorder="1"/>
    <xf numFmtId="0" fontId="41" fillId="0" borderId="49" xfId="7" applyFont="1" applyBorder="1" applyAlignment="1">
      <alignment horizontal="left" vertical="center" shrinkToFit="1"/>
    </xf>
    <xf numFmtId="0" fontId="23" fillId="0" borderId="36" xfId="7" applyFont="1" applyBorder="1"/>
    <xf numFmtId="180" fontId="43" fillId="0" borderId="5" xfId="3" applyNumberFormat="1" applyFont="1" applyBorder="1" applyAlignment="1"/>
    <xf numFmtId="0" fontId="43" fillId="0" borderId="54" xfId="7" applyFont="1" applyBorder="1"/>
    <xf numFmtId="183" fontId="49" fillId="0" borderId="30" xfId="7" quotePrefix="1" applyNumberFormat="1" applyFont="1" applyBorder="1" applyAlignment="1">
      <alignment horizontal="left" vertical="center"/>
    </xf>
    <xf numFmtId="37" fontId="43" fillId="0" borderId="0" xfId="7" applyNumberFormat="1" applyFont="1"/>
    <xf numFmtId="0" fontId="36" fillId="0" borderId="41" xfId="7" quotePrefix="1" applyFont="1" applyBorder="1" applyAlignment="1">
      <alignment horizontal="center" vertical="center"/>
    </xf>
    <xf numFmtId="41" fontId="49" fillId="0" borderId="30" xfId="3" applyFont="1" applyBorder="1" applyAlignment="1"/>
    <xf numFmtId="41" fontId="40" fillId="0" borderId="57" xfId="3" applyFont="1" applyBorder="1" applyAlignment="1">
      <alignment horizontal="right" vertical="center"/>
    </xf>
    <xf numFmtId="0" fontId="41" fillId="0" borderId="58" xfId="7" applyFont="1" applyBorder="1" applyAlignment="1">
      <alignment horizontal="left" vertical="center"/>
    </xf>
    <xf numFmtId="0" fontId="43" fillId="0" borderId="59" xfId="7" applyFont="1" applyBorder="1"/>
    <xf numFmtId="0" fontId="43" fillId="0" borderId="60" xfId="7" applyFont="1" applyBorder="1"/>
    <xf numFmtId="3" fontId="19" fillId="0" borderId="0" xfId="5"/>
    <xf numFmtId="0" fontId="43" fillId="0" borderId="61" xfId="7" applyFont="1" applyBorder="1"/>
    <xf numFmtId="0" fontId="50" fillId="0" borderId="5" xfId="7" applyFont="1" applyBorder="1" applyAlignment="1">
      <alignment horizontal="center"/>
    </xf>
    <xf numFmtId="0" fontId="40" fillId="0" borderId="36" xfId="7" applyFont="1" applyBorder="1"/>
    <xf numFmtId="41" fontId="43" fillId="0" borderId="5" xfId="3" applyFont="1" applyBorder="1" applyAlignment="1">
      <alignment horizontal="center"/>
    </xf>
    <xf numFmtId="41" fontId="51" fillId="0" borderId="50" xfId="3" applyFont="1" applyBorder="1" applyAlignment="1">
      <alignment horizontal="right" vertical="center"/>
    </xf>
    <xf numFmtId="41" fontId="43" fillId="0" borderId="0" xfId="3" applyFont="1" applyBorder="1" applyAlignment="1">
      <alignment horizontal="center"/>
    </xf>
    <xf numFmtId="41" fontId="43" fillId="0" borderId="0" xfId="3" applyFont="1" applyBorder="1" applyAlignment="1"/>
    <xf numFmtId="41" fontId="43" fillId="0" borderId="0" xfId="7" applyNumberFormat="1" applyFont="1"/>
    <xf numFmtId="43" fontId="43" fillId="0" borderId="0" xfId="7" applyNumberFormat="1" applyFont="1"/>
    <xf numFmtId="41" fontId="52" fillId="0" borderId="50" xfId="3" applyFont="1" applyBorder="1" applyAlignment="1">
      <alignment horizontal="right" vertical="center"/>
    </xf>
    <xf numFmtId="3" fontId="40" fillId="0" borderId="36" xfId="7" applyNumberFormat="1" applyFont="1" applyBorder="1"/>
    <xf numFmtId="0" fontId="43" fillId="0" borderId="64" xfId="7" applyFont="1" applyBorder="1" applyAlignment="1">
      <alignment horizontal="center"/>
    </xf>
    <xf numFmtId="41" fontId="40" fillId="0" borderId="32" xfId="3" applyFont="1" applyBorder="1" applyAlignment="1">
      <alignment horizontal="right" vertical="center"/>
    </xf>
    <xf numFmtId="3" fontId="40" fillId="0" borderId="33" xfId="7" applyNumberFormat="1" applyFont="1" applyBorder="1"/>
    <xf numFmtId="184" fontId="44" fillId="0" borderId="5" xfId="8" applyNumberFormat="1" applyFont="1" applyBorder="1">
      <alignment vertical="center"/>
    </xf>
    <xf numFmtId="0" fontId="43" fillId="0" borderId="64" xfId="7" applyFont="1" applyBorder="1"/>
    <xf numFmtId="41" fontId="54" fillId="3" borderId="57" xfId="3" applyFont="1" applyFill="1" applyBorder="1" applyAlignment="1">
      <alignment horizontal="right" vertical="center"/>
    </xf>
    <xf numFmtId="41" fontId="41" fillId="0" borderId="66" xfId="3" applyFont="1" applyBorder="1" applyAlignment="1">
      <alignment horizontal="left" vertical="center"/>
    </xf>
    <xf numFmtId="0" fontId="43" fillId="0" borderId="67" xfId="7" applyFont="1" applyBorder="1"/>
    <xf numFmtId="41" fontId="43" fillId="0" borderId="30" xfId="3" applyFont="1" applyBorder="1" applyAlignment="1"/>
    <xf numFmtId="41" fontId="55" fillId="2" borderId="57" xfId="3" applyFont="1" applyFill="1" applyBorder="1" applyAlignment="1">
      <alignment horizontal="right" vertical="center"/>
    </xf>
    <xf numFmtId="41" fontId="56" fillId="0" borderId="66" xfId="3" applyFont="1" applyBorder="1" applyAlignment="1">
      <alignment horizontal="left" vertical="center"/>
    </xf>
    <xf numFmtId="181" fontId="44" fillId="0" borderId="17" xfId="8" applyNumberFormat="1" applyFont="1" applyBorder="1">
      <alignment vertical="center"/>
    </xf>
    <xf numFmtId="0" fontId="40" fillId="0" borderId="0" xfId="7" quotePrefix="1" applyFont="1" applyAlignment="1">
      <alignment horizontal="center" vertical="center"/>
    </xf>
    <xf numFmtId="0" fontId="40" fillId="0" borderId="0" xfId="7" applyFont="1" applyAlignment="1">
      <alignment horizontal="center" vertical="center"/>
    </xf>
    <xf numFmtId="41" fontId="57" fillId="0" borderId="0" xfId="3" applyFont="1" applyAlignment="1">
      <alignment horizontal="right" vertical="center"/>
    </xf>
    <xf numFmtId="41" fontId="58" fillId="0" borderId="0" xfId="3" applyFont="1" applyAlignment="1">
      <alignment horizontal="right" vertical="center"/>
    </xf>
    <xf numFmtId="181" fontId="44" fillId="0" borderId="0" xfId="8" applyNumberFormat="1" applyFont="1">
      <alignment vertical="center"/>
    </xf>
    <xf numFmtId="0" fontId="59" fillId="0" borderId="68" xfId="7" applyFont="1" applyBorder="1" applyAlignment="1">
      <alignment horizontal="center" vertical="center"/>
    </xf>
    <xf numFmtId="41" fontId="57" fillId="0" borderId="69" xfId="3" applyFont="1" applyBorder="1" applyAlignment="1">
      <alignment horizontal="center" vertical="center"/>
    </xf>
    <xf numFmtId="41" fontId="40" fillId="0" borderId="0" xfId="3" applyFont="1" applyAlignment="1">
      <alignment horizontal="right" vertical="center"/>
    </xf>
    <xf numFmtId="0" fontId="59" fillId="0" borderId="13" xfId="7" applyFont="1" applyBorder="1" applyAlignment="1">
      <alignment horizontal="center" vertical="center"/>
    </xf>
    <xf numFmtId="41" fontId="57" fillId="0" borderId="17" xfId="3" applyFont="1" applyBorder="1" applyAlignment="1">
      <alignment horizontal="center" vertical="center"/>
    </xf>
    <xf numFmtId="0" fontId="59" fillId="0" borderId="70" xfId="7" applyFont="1" applyBorder="1" applyAlignment="1">
      <alignment horizontal="center" vertical="center"/>
    </xf>
    <xf numFmtId="41" fontId="57" fillId="0" borderId="71" xfId="3" applyFont="1" applyBorder="1" applyAlignment="1">
      <alignment horizontal="center" vertical="center"/>
    </xf>
    <xf numFmtId="0" fontId="60" fillId="0" borderId="0" xfId="7" applyFont="1"/>
    <xf numFmtId="0" fontId="57" fillId="0" borderId="0" xfId="7" applyFont="1"/>
    <xf numFmtId="41" fontId="57" fillId="0" borderId="0" xfId="3" applyFont="1" applyAlignment="1"/>
    <xf numFmtId="41" fontId="57" fillId="0" borderId="0" xfId="7" applyNumberFormat="1" applyFont="1"/>
    <xf numFmtId="0" fontId="60" fillId="0" borderId="0" xfId="7" applyFont="1" applyAlignment="1">
      <alignment horizontal="center"/>
    </xf>
    <xf numFmtId="181" fontId="44" fillId="0" borderId="0" xfId="8" applyNumberFormat="1" applyFont="1" applyAlignment="1"/>
    <xf numFmtId="41" fontId="60" fillId="0" borderId="0" xfId="3" applyFont="1" applyAlignment="1"/>
    <xf numFmtId="0" fontId="42" fillId="2" borderId="55" xfId="2" quotePrefix="1" applyFont="1" applyFill="1" applyBorder="1" applyAlignment="1">
      <alignment horizontal="center" vertical="center"/>
    </xf>
    <xf numFmtId="0" fontId="42" fillId="2" borderId="65" xfId="2" applyFont="1" applyFill="1" applyBorder="1" applyAlignment="1">
      <alignment horizontal="center" vertical="center"/>
    </xf>
    <xf numFmtId="0" fontId="42" fillId="2" borderId="56" xfId="2" applyFont="1" applyFill="1" applyBorder="1" applyAlignment="1">
      <alignment horizontal="center" vertical="center"/>
    </xf>
    <xf numFmtId="0" fontId="42" fillId="0" borderId="19" xfId="2" quotePrefix="1" applyFont="1" applyBorder="1" applyAlignment="1">
      <alignment horizontal="center" vertical="center"/>
    </xf>
    <xf numFmtId="0" fontId="42" fillId="0" borderId="0" xfId="2" applyFont="1" applyAlignment="1">
      <alignment horizontal="center" vertical="center"/>
    </xf>
    <xf numFmtId="0" fontId="42" fillId="0" borderId="20" xfId="2" applyFont="1" applyBorder="1" applyAlignment="1">
      <alignment horizontal="center" vertical="center"/>
    </xf>
    <xf numFmtId="0" fontId="42" fillId="2" borderId="55" xfId="2" applyFont="1" applyFill="1" applyBorder="1" applyAlignment="1">
      <alignment horizontal="center" vertical="center"/>
    </xf>
    <xf numFmtId="0" fontId="36" fillId="0" borderId="55" xfId="7" quotePrefix="1" applyFont="1" applyBorder="1" applyAlignment="1">
      <alignment horizontal="center" vertical="center"/>
    </xf>
    <xf numFmtId="0" fontId="36" fillId="0" borderId="56" xfId="7" applyFont="1" applyBorder="1" applyAlignment="1">
      <alignment horizontal="center" vertical="center"/>
    </xf>
    <xf numFmtId="0" fontId="42" fillId="0" borderId="62" xfId="2" applyFont="1" applyBorder="1" applyAlignment="1">
      <alignment horizontal="center" vertical="center"/>
    </xf>
    <xf numFmtId="0" fontId="42" fillId="0" borderId="48" xfId="2" applyFont="1" applyBorder="1" applyAlignment="1">
      <alignment horizontal="center" vertical="center"/>
    </xf>
    <xf numFmtId="0" fontId="42" fillId="0" borderId="63" xfId="2" applyFont="1" applyBorder="1" applyAlignment="1">
      <alignment horizontal="center" vertical="center"/>
    </xf>
    <xf numFmtId="0" fontId="42" fillId="0" borderId="62" xfId="2" quotePrefix="1" applyFont="1" applyBorder="1" applyAlignment="1">
      <alignment horizontal="center" vertical="center"/>
    </xf>
    <xf numFmtId="0" fontId="29" fillId="0" borderId="0" xfId="7" applyFont="1" applyAlignment="1">
      <alignment horizontal="center"/>
    </xf>
    <xf numFmtId="0" fontId="37" fillId="2" borderId="24" xfId="7" quotePrefix="1" applyFont="1" applyFill="1" applyBorder="1" applyAlignment="1">
      <alignment horizontal="center" vertical="center"/>
    </xf>
    <xf numFmtId="0" fontId="37" fillId="2" borderId="25" xfId="7" applyFont="1" applyFill="1" applyBorder="1" applyAlignment="1">
      <alignment horizontal="center" vertical="center"/>
    </xf>
    <xf numFmtId="0" fontId="42" fillId="0" borderId="31" xfId="2" quotePrefix="1" applyFont="1" applyBorder="1" applyAlignment="1">
      <alignment horizontal="center" vertical="center" textRotation="255"/>
    </xf>
    <xf numFmtId="0" fontId="42" fillId="0" borderId="34" xfId="2" quotePrefix="1" applyFont="1" applyBorder="1" applyAlignment="1">
      <alignment horizontal="center" vertical="center" textRotation="255"/>
    </xf>
    <xf numFmtId="0" fontId="42" fillId="0" borderId="51" xfId="2" quotePrefix="1" applyFont="1" applyBorder="1" applyAlignment="1">
      <alignment horizontal="center" vertical="center" textRotation="255"/>
    </xf>
    <xf numFmtId="0" fontId="42" fillId="0" borderId="31" xfId="7" applyFont="1" applyBorder="1" applyAlignment="1">
      <alignment horizontal="center" vertical="center" textRotation="255"/>
    </xf>
    <xf numFmtId="0" fontId="42" fillId="0" borderId="34" xfId="7" applyFont="1" applyBorder="1" applyAlignment="1">
      <alignment horizontal="center" vertical="center" textRotation="255"/>
    </xf>
    <xf numFmtId="0" fontId="42" fillId="0" borderId="45" xfId="7" applyFont="1" applyBorder="1" applyAlignment="1">
      <alignment horizontal="center" vertical="center" textRotation="255"/>
    </xf>
    <xf numFmtId="0" fontId="42" fillId="0" borderId="51" xfId="7" applyFont="1" applyBorder="1" applyAlignment="1">
      <alignment horizontal="center" vertical="center" textRotation="255"/>
    </xf>
    <xf numFmtId="41" fontId="45" fillId="0" borderId="47" xfId="3" applyFont="1" applyBorder="1" applyAlignment="1"/>
    <xf numFmtId="0" fontId="6" fillId="0" borderId="48" xfId="0" applyFont="1" applyBorder="1" applyAlignment="1"/>
    <xf numFmtId="0" fontId="6" fillId="0" borderId="49" xfId="0" applyFont="1" applyBorder="1" applyAlignment="1"/>
    <xf numFmtId="41" fontId="47" fillId="0" borderId="47" xfId="3" applyFont="1" applyBorder="1" applyAlignment="1">
      <alignment horizontal="center"/>
    </xf>
    <xf numFmtId="41" fontId="47" fillId="0" borderId="49" xfId="3" applyFont="1" applyBorder="1" applyAlignment="1">
      <alignment horizontal="center"/>
    </xf>
    <xf numFmtId="0" fontId="42" fillId="0" borderId="20" xfId="2" applyFont="1" applyBorder="1" applyAlignment="1">
      <alignment horizontal="center" vertical="center" textRotation="255"/>
    </xf>
    <xf numFmtId="41" fontId="43" fillId="0" borderId="47" xfId="3" applyFont="1" applyBorder="1" applyAlignment="1">
      <alignment horizontal="center" shrinkToFit="1"/>
    </xf>
    <xf numFmtId="41" fontId="43" fillId="0" borderId="49" xfId="3" applyFont="1" applyBorder="1" applyAlignment="1">
      <alignment horizontal="center" shrinkToFit="1"/>
    </xf>
    <xf numFmtId="41" fontId="16" fillId="0" borderId="0" xfId="4" applyNumberFormat="1" applyFont="1" applyAlignment="1">
      <alignment horizontal="center" vertical="center"/>
    </xf>
    <xf numFmtId="3" fontId="20" fillId="0" borderId="0" xfId="5" applyFont="1" applyAlignment="1" applyProtection="1">
      <alignment horizontal="center" vertical="center"/>
      <protection locked="0"/>
    </xf>
    <xf numFmtId="0" fontId="27" fillId="0" borderId="19" xfId="4" applyFont="1" applyBorder="1" applyAlignment="1">
      <alignment horizontal="right" vertical="center"/>
    </xf>
    <xf numFmtId="0" fontId="27" fillId="0" borderId="0" xfId="4" applyFont="1" applyAlignment="1">
      <alignment horizontal="right" vertical="center"/>
    </xf>
    <xf numFmtId="41" fontId="16" fillId="0" borderId="0" xfId="4" applyNumberFormat="1" applyFont="1" applyAlignment="1">
      <alignment horizontal="right" vertical="center"/>
    </xf>
    <xf numFmtId="0" fontId="27" fillId="0" borderId="19" xfId="4" applyFont="1" applyBorder="1" applyAlignment="1">
      <alignment horizontal="right" vertical="center" shrinkToFit="1"/>
    </xf>
    <xf numFmtId="0" fontId="27" fillId="0" borderId="0" xfId="4" applyFont="1" applyAlignment="1">
      <alignment horizontal="right" vertical="center" shrinkToFit="1"/>
    </xf>
    <xf numFmtId="0" fontId="21" fillId="0" borderId="0" xfId="4" applyFont="1" applyAlignment="1">
      <alignment horizontal="center" vertical="center"/>
    </xf>
    <xf numFmtId="0" fontId="26" fillId="0" borderId="19" xfId="4" applyFont="1" applyBorder="1" applyAlignment="1">
      <alignment horizontal="center" vertical="center" shrinkToFit="1"/>
    </xf>
    <xf numFmtId="0" fontId="26" fillId="0" borderId="0" xfId="4" applyFont="1" applyAlignment="1">
      <alignment horizontal="center" vertical="center" shrinkToFit="1"/>
    </xf>
    <xf numFmtId="0" fontId="26" fillId="0" borderId="20" xfId="4" applyFont="1" applyBorder="1" applyAlignment="1">
      <alignment horizontal="center" vertical="center" shrinkToFit="1"/>
    </xf>
    <xf numFmtId="0" fontId="26" fillId="0" borderId="19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20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22" fillId="0" borderId="7" xfId="4" applyFont="1" applyBorder="1" applyAlignment="1">
      <alignment horizontal="center" vertical="center" textRotation="255"/>
    </xf>
    <xf numFmtId="0" fontId="23" fillId="0" borderId="13" xfId="4" applyFont="1" applyBorder="1" applyAlignment="1">
      <alignment horizontal="center" vertical="center" textRotation="255"/>
    </xf>
    <xf numFmtId="0" fontId="16" fillId="0" borderId="8" xfId="4" applyFont="1" applyBorder="1" applyAlignment="1">
      <alignment horizontal="center" vertical="center"/>
    </xf>
    <xf numFmtId="0" fontId="7" fillId="0" borderId="9" xfId="6" applyBorder="1" applyAlignment="1">
      <alignment horizontal="center" vertical="center"/>
    </xf>
    <xf numFmtId="0" fontId="7" fillId="0" borderId="10" xfId="6" applyBorder="1" applyAlignment="1">
      <alignment horizontal="center" vertical="center"/>
    </xf>
    <xf numFmtId="0" fontId="7" fillId="0" borderId="14" xfId="6" applyBorder="1" applyAlignment="1">
      <alignment horizontal="center" vertical="center"/>
    </xf>
    <xf numFmtId="0" fontId="7" fillId="0" borderId="15" xfId="6" applyBorder="1" applyAlignment="1">
      <alignment horizontal="center" vertical="center"/>
    </xf>
    <xf numFmtId="0" fontId="7" fillId="0" borderId="16" xfId="6" applyBorder="1" applyAlignment="1">
      <alignment horizontal="center" vertical="center"/>
    </xf>
    <xf numFmtId="0" fontId="22" fillId="0" borderId="11" xfId="4" applyFont="1" applyBorder="1" applyAlignment="1">
      <alignment horizontal="center" vertical="center" textRotation="255"/>
    </xf>
    <xf numFmtId="0" fontId="23" fillId="0" borderId="17" xfId="4" applyFont="1" applyBorder="1" applyAlignment="1">
      <alignment horizontal="center" vertical="center" textRotation="255"/>
    </xf>
    <xf numFmtId="0" fontId="23" fillId="0" borderId="8" xfId="4" applyFont="1" applyBorder="1" applyAlignment="1">
      <alignment horizontal="center" vertical="center"/>
    </xf>
    <xf numFmtId="0" fontId="22" fillId="0" borderId="8" xfId="4" applyFont="1" applyBorder="1" applyAlignment="1">
      <alignment horizontal="center" vertical="center" textRotation="255"/>
    </xf>
    <xf numFmtId="0" fontId="23" fillId="0" borderId="14" xfId="4" applyFont="1" applyBorder="1" applyAlignment="1">
      <alignment horizontal="center" vertical="center" textRotation="255"/>
    </xf>
    <xf numFmtId="0" fontId="24" fillId="0" borderId="8" xfId="4" applyFont="1" applyBorder="1" applyAlignment="1">
      <alignment horizontal="center" vertical="center"/>
    </xf>
    <xf numFmtId="3" fontId="20" fillId="0" borderId="9" xfId="5" applyFont="1" applyBorder="1" applyAlignment="1" applyProtection="1">
      <alignment horizontal="center" vertical="center"/>
      <protection locked="0"/>
    </xf>
    <xf numFmtId="3" fontId="20" fillId="0" borderId="12" xfId="5" applyFont="1" applyBorder="1" applyAlignment="1" applyProtection="1">
      <alignment horizontal="center" vertical="center"/>
      <protection locked="0"/>
    </xf>
    <xf numFmtId="3" fontId="20" fillId="0" borderId="14" xfId="5" applyFont="1" applyBorder="1" applyAlignment="1" applyProtection="1">
      <alignment horizontal="center" vertical="center"/>
      <protection locked="0"/>
    </xf>
    <xf numFmtId="3" fontId="20" fillId="0" borderId="15" xfId="5" applyFont="1" applyBorder="1" applyAlignment="1" applyProtection="1">
      <alignment horizontal="center" vertical="center"/>
      <protection locked="0"/>
    </xf>
    <xf numFmtId="3" fontId="20" fillId="0" borderId="18" xfId="5" applyFont="1" applyBorder="1" applyAlignment="1" applyProtection="1">
      <alignment horizontal="center" vertical="center"/>
      <protection locked="0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9">
    <cellStyle name="백분율 2" xfId="8" xr:uid="{C6DF6ACA-40E6-4091-BC2D-DAAFE4F818E7}"/>
    <cellStyle name="쉼표 [0]" xfId="1" builtinId="6"/>
    <cellStyle name="쉼표 [0] 2" xfId="3" xr:uid="{7742C4CF-B831-4F64-B18C-B2337F9857A1}"/>
    <cellStyle name="표준" xfId="0" builtinId="0"/>
    <cellStyle name="표준_도량초등학교" xfId="5" xr:uid="{62C4147D-5DFD-4BAD-B49F-FC2464AD6DE7}"/>
    <cellStyle name="표준_불국사" xfId="7" xr:uid="{9CEB52AD-5F31-458C-B919-EC89D7F5C7B5}"/>
    <cellStyle name="표준_상모내역서(토목)" xfId="4" xr:uid="{F037E88C-FF51-4AF1-8B66-0F4A4B8ADF62}"/>
    <cellStyle name="표준_월성중학교 본관동 화장실 보수공사(전기분야)-우측" xfId="6" xr:uid="{AB29F3DC-F949-4CEB-A557-C144C62F3B64}"/>
    <cellStyle name="표준_한국기술교육대학(교학동)" xfId="2" xr:uid="{AA941BDC-1382-4A56-829C-DB4E101949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" name="Text 24">
          <a:extLst>
            <a:ext uri="{FF2B5EF4-FFF2-40B4-BE49-F238E27FC236}">
              <a16:creationId xmlns:a16="http://schemas.microsoft.com/office/drawing/2014/main" id="{59688858-6769-4B13-966D-B853804E7070}"/>
            </a:ext>
          </a:extLst>
        </xdr:cNvPr>
        <xdr:cNvSpPr txBox="1">
          <a:spLocks noChangeArrowheads="1"/>
        </xdr:cNvSpPr>
      </xdr:nvSpPr>
      <xdr:spPr bwMode="auto">
        <a:xfrm>
          <a:off x="7029450" y="0"/>
          <a:ext cx="1047750" cy="0"/>
        </a:xfrm>
        <a:prstGeom prst="rect">
          <a:avLst/>
        </a:prstGeom>
        <a:solidFill>
          <a:srgbClr val="FFFFCC"/>
        </a:solidFill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   공   사   원   가   계   산   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FA29-6CAC-4F78-8AB1-B4C27AE8E476}">
  <dimension ref="A3:M16"/>
  <sheetViews>
    <sheetView view="pageBreakPreview" zoomScale="80" zoomScaleNormal="80" zoomScaleSheetLayoutView="80" workbookViewId="0">
      <selection activeCell="B8" sqref="B8:B10"/>
    </sheetView>
  </sheetViews>
  <sheetFormatPr defaultRowHeight="39.950000000000003" customHeight="1"/>
  <cols>
    <col min="1" max="1" width="11.625" style="17" customWidth="1"/>
    <col min="2" max="2" width="80.625" style="21" customWidth="1"/>
    <col min="3" max="3" width="13.75" style="16" customWidth="1"/>
    <col min="4" max="4" width="31.875" style="17" customWidth="1"/>
    <col min="5" max="5" width="9" style="17" customWidth="1"/>
    <col min="6" max="6" width="14.375" style="25" customWidth="1"/>
    <col min="7" max="7" width="16" style="17" customWidth="1"/>
    <col min="8" max="16384" width="9" style="17"/>
  </cols>
  <sheetData>
    <row r="3" spans="1:13" ht="39.950000000000003" customHeight="1">
      <c r="A3" s="14"/>
      <c r="B3" s="15" t="s">
        <v>543</v>
      </c>
      <c r="F3" s="17"/>
    </row>
    <row r="4" spans="1:13" ht="39.950000000000003" customHeight="1">
      <c r="B4" s="18"/>
      <c r="D4" s="19"/>
      <c r="F4" s="17"/>
    </row>
    <row r="5" spans="1:13" ht="30" customHeight="1">
      <c r="B5" s="20"/>
      <c r="D5" s="19"/>
      <c r="F5" s="17"/>
    </row>
    <row r="6" spans="1:13" ht="53.25" customHeight="1">
      <c r="D6" s="19"/>
      <c r="F6" s="17"/>
    </row>
    <row r="7" spans="1:13" ht="39.950000000000003" customHeight="1">
      <c r="B7" s="22" t="s">
        <v>544</v>
      </c>
      <c r="D7" s="19"/>
      <c r="F7" s="17"/>
    </row>
    <row r="8" spans="1:13" ht="39.950000000000003" customHeight="1">
      <c r="A8" s="14"/>
      <c r="D8" s="19"/>
      <c r="F8" s="17"/>
    </row>
    <row r="9" spans="1:13" ht="39.950000000000003" customHeight="1">
      <c r="B9" s="23"/>
      <c r="D9" s="19"/>
      <c r="F9" s="17"/>
    </row>
    <row r="10" spans="1:13" ht="24" customHeight="1">
      <c r="D10" s="19"/>
      <c r="F10" s="17"/>
    </row>
    <row r="11" spans="1:13" ht="39.950000000000003" customHeight="1">
      <c r="B11" s="24"/>
      <c r="F11" s="17"/>
    </row>
    <row r="15" spans="1:13" ht="39.950000000000003" customHeight="1">
      <c r="M15" s="17">
        <f>TRUNC(((((M9+M10+M11)*G16))*L15),0)</f>
        <v>0</v>
      </c>
    </row>
    <row r="16" spans="1:13" ht="39.950000000000003" customHeight="1">
      <c r="M16" s="17">
        <f>TRUNC(((((M9+M10)*G16))*L16),0)</f>
        <v>0</v>
      </c>
    </row>
  </sheetData>
  <phoneticPr fontId="1" type="noConversion"/>
  <printOptions gridLinesSet="0"/>
  <pageMargins left="1.61" right="0.74803149606299213" top="0.9055118110236221" bottom="0.39370078740157483" header="0.27559055118110237" footer="0.275590551181102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6C074-E8BF-4891-A639-7C7791B92067}">
  <dimension ref="A1:AD27"/>
  <sheetViews>
    <sheetView view="pageBreakPreview" zoomScaleSheetLayoutView="100" workbookViewId="0">
      <selection activeCell="B8" sqref="B8:B10"/>
    </sheetView>
  </sheetViews>
  <sheetFormatPr defaultColWidth="3.625" defaultRowHeight="20.100000000000001" customHeight="1"/>
  <cols>
    <col min="1" max="1" width="3.625" style="26" customWidth="1"/>
    <col min="2" max="2" width="2.25" style="26" customWidth="1"/>
    <col min="3" max="3" width="3.625" style="26" customWidth="1"/>
    <col min="4" max="4" width="7.25" style="26" customWidth="1"/>
    <col min="5" max="5" width="4.5" style="26" customWidth="1"/>
    <col min="6" max="9" width="3.625" style="26" customWidth="1"/>
    <col min="10" max="10" width="2.25" style="26" customWidth="1"/>
    <col min="11" max="13" width="3.625" style="26" customWidth="1"/>
    <col min="14" max="14" width="7.25" style="26" customWidth="1"/>
    <col min="15" max="15" width="0.125" style="26" hidden="1" customWidth="1"/>
    <col min="16" max="19" width="3.625" style="26" customWidth="1"/>
    <col min="20" max="20" width="4.375" style="26" customWidth="1"/>
    <col min="21" max="24" width="3.625" style="26" customWidth="1"/>
    <col min="25" max="25" width="5.875" style="26" customWidth="1"/>
    <col min="26" max="27" width="3.625" style="26" customWidth="1"/>
    <col min="28" max="28" width="3.25" style="26" customWidth="1"/>
    <col min="29" max="29" width="3.625" style="26" customWidth="1"/>
    <col min="30" max="30" width="4.625" style="26" customWidth="1"/>
    <col min="31" max="16384" width="3.625" style="26"/>
  </cols>
  <sheetData>
    <row r="1" spans="1:30" ht="22.5" customHeight="1"/>
    <row r="2" spans="1:30" ht="23.25" customHeight="1">
      <c r="A2" s="204" t="s">
        <v>545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</row>
    <row r="3" spans="1:30" ht="15.75" customHeight="1" thickBot="1"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30" ht="23.1" customHeight="1">
      <c r="A4" s="206" t="s">
        <v>546</v>
      </c>
      <c r="B4" s="208"/>
      <c r="C4" s="209"/>
      <c r="D4" s="209"/>
      <c r="E4" s="209"/>
      <c r="F4" s="210"/>
      <c r="G4" s="214" t="s">
        <v>547</v>
      </c>
      <c r="H4" s="216"/>
      <c r="I4" s="209"/>
      <c r="J4" s="209"/>
      <c r="K4" s="209"/>
      <c r="L4" s="210"/>
      <c r="M4" s="214" t="s">
        <v>548</v>
      </c>
      <c r="N4" s="216"/>
      <c r="O4" s="209"/>
      <c r="P4" s="209"/>
      <c r="Q4" s="209"/>
      <c r="R4" s="209"/>
      <c r="S4" s="210"/>
      <c r="T4" s="214" t="s">
        <v>549</v>
      </c>
      <c r="U4" s="217"/>
      <c r="V4" s="209"/>
      <c r="W4" s="209"/>
      <c r="X4" s="209"/>
      <c r="Y4" s="210"/>
      <c r="Z4" s="219" t="s">
        <v>550</v>
      </c>
      <c r="AA4" s="220"/>
      <c r="AB4" s="220"/>
      <c r="AC4" s="220"/>
      <c r="AD4" s="221"/>
    </row>
    <row r="5" spans="1:30" ht="22.5" customHeight="1">
      <c r="A5" s="207"/>
      <c r="B5" s="211"/>
      <c r="C5" s="212"/>
      <c r="D5" s="212"/>
      <c r="E5" s="212"/>
      <c r="F5" s="213"/>
      <c r="G5" s="215"/>
      <c r="H5" s="211"/>
      <c r="I5" s="212"/>
      <c r="J5" s="212"/>
      <c r="K5" s="212"/>
      <c r="L5" s="213"/>
      <c r="M5" s="215"/>
      <c r="N5" s="211"/>
      <c r="O5" s="212"/>
      <c r="P5" s="212"/>
      <c r="Q5" s="212"/>
      <c r="R5" s="212"/>
      <c r="S5" s="213"/>
      <c r="T5" s="215"/>
      <c r="U5" s="218"/>
      <c r="V5" s="212"/>
      <c r="W5" s="212"/>
      <c r="X5" s="212"/>
      <c r="Y5" s="213"/>
      <c r="Z5" s="222"/>
      <c r="AA5" s="223"/>
      <c r="AB5" s="223"/>
      <c r="AC5" s="223"/>
      <c r="AD5" s="224"/>
    </row>
    <row r="6" spans="1:30" ht="23.1" customHeight="1">
      <c r="A6" s="28"/>
      <c r="C6" s="197" t="s">
        <v>551</v>
      </c>
      <c r="D6" s="197"/>
      <c r="E6" s="197"/>
      <c r="F6" s="197"/>
      <c r="G6" s="197"/>
      <c r="H6" s="197"/>
      <c r="AD6" s="29"/>
    </row>
    <row r="7" spans="1:30" ht="20.25" customHeight="1">
      <c r="A7" s="28"/>
      <c r="C7" s="197"/>
      <c r="D7" s="197"/>
      <c r="E7" s="197"/>
      <c r="F7" s="197"/>
      <c r="G7" s="197"/>
      <c r="H7" s="197"/>
      <c r="AD7" s="29"/>
    </row>
    <row r="8" spans="1:30" ht="20.100000000000001" customHeight="1">
      <c r="A8" s="28"/>
      <c r="AA8" s="27"/>
      <c r="AB8" s="27"/>
      <c r="AC8" s="27"/>
      <c r="AD8" s="30"/>
    </row>
    <row r="9" spans="1:30" ht="50.25" customHeight="1">
      <c r="A9" s="198" t="str">
        <f>도면표지!B3</f>
        <v>[RISE 1-1] AI거점센터(K-MIND Y-SPACE) 구축 전기공사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200"/>
    </row>
    <row r="10" spans="1:30" ht="15" customHeight="1">
      <c r="A10" s="28"/>
      <c r="N10" s="31"/>
      <c r="O10" s="31"/>
      <c r="AD10" s="29"/>
    </row>
    <row r="11" spans="1:30" ht="15" customHeight="1">
      <c r="A11" s="28"/>
      <c r="AD11" s="29"/>
    </row>
    <row r="12" spans="1:30" ht="23.1" customHeight="1">
      <c r="A12" s="201" t="s">
        <v>552</v>
      </c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202"/>
      <c r="AD12" s="203"/>
    </row>
    <row r="13" spans="1:30" ht="17.25" customHeight="1">
      <c r="A13" s="28"/>
      <c r="J13" s="31"/>
      <c r="K13" s="31"/>
      <c r="L13" s="31"/>
      <c r="M13" s="31"/>
      <c r="N13" s="31"/>
      <c r="O13" s="31"/>
      <c r="AD13" s="29"/>
    </row>
    <row r="14" spans="1:30" ht="21" customHeight="1">
      <c r="A14" s="192" t="s">
        <v>553</v>
      </c>
      <c r="B14" s="193"/>
      <c r="C14" s="193"/>
      <c r="D14" s="193"/>
      <c r="E14" s="193"/>
      <c r="F14" s="193"/>
      <c r="G14" s="26" t="s">
        <v>554</v>
      </c>
      <c r="H14" s="32" t="str">
        <f t="shared" ref="H14:H20" si="0">"일금  " &amp; NUMBERSTRING(W14,1) &amp;"원"</f>
        <v>일금  영원</v>
      </c>
      <c r="I14" s="32"/>
      <c r="J14" s="32"/>
      <c r="K14" s="32"/>
      <c r="L14" s="32"/>
      <c r="M14" s="32"/>
      <c r="N14" s="32"/>
      <c r="O14" s="32"/>
      <c r="P14" s="32"/>
      <c r="T14" s="33" t="s">
        <v>555</v>
      </c>
      <c r="U14" s="26" t="s">
        <v>556</v>
      </c>
      <c r="V14" s="34" t="s">
        <v>557</v>
      </c>
      <c r="W14" s="194">
        <f>공사원가!D27</f>
        <v>0</v>
      </c>
      <c r="X14" s="194"/>
      <c r="Y14" s="194"/>
      <c r="Z14" s="194"/>
      <c r="AA14" s="194"/>
      <c r="AB14" s="26" t="s">
        <v>558</v>
      </c>
      <c r="AD14" s="29"/>
    </row>
    <row r="15" spans="1:30" ht="21" customHeight="1">
      <c r="A15" s="192" t="s">
        <v>559</v>
      </c>
      <c r="B15" s="193"/>
      <c r="C15" s="193"/>
      <c r="D15" s="193"/>
      <c r="E15" s="193"/>
      <c r="F15" s="193"/>
      <c r="G15" s="26" t="s">
        <v>554</v>
      </c>
      <c r="H15" s="32" t="str">
        <f t="shared" si="0"/>
        <v>일금  영원</v>
      </c>
      <c r="I15" s="32"/>
      <c r="J15" s="32"/>
      <c r="K15" s="32"/>
      <c r="L15" s="32"/>
      <c r="M15" s="32"/>
      <c r="N15" s="32"/>
      <c r="O15" s="32"/>
      <c r="P15" s="32"/>
      <c r="T15" s="33" t="s">
        <v>555</v>
      </c>
      <c r="U15" s="26" t="s">
        <v>556</v>
      </c>
      <c r="V15" s="34" t="s">
        <v>557</v>
      </c>
      <c r="W15" s="194">
        <f>공사원가!D29</f>
        <v>0</v>
      </c>
      <c r="X15" s="194"/>
      <c r="Y15" s="194"/>
      <c r="Z15" s="194"/>
      <c r="AA15" s="194"/>
      <c r="AB15" s="26" t="s">
        <v>558</v>
      </c>
      <c r="AD15" s="29"/>
    </row>
    <row r="16" spans="1:30" ht="21" customHeight="1">
      <c r="A16" s="192" t="s">
        <v>560</v>
      </c>
      <c r="B16" s="193"/>
      <c r="C16" s="193"/>
      <c r="D16" s="193"/>
      <c r="E16" s="193"/>
      <c r="F16" s="193"/>
      <c r="G16" s="26" t="s">
        <v>554</v>
      </c>
      <c r="H16" s="32" t="str">
        <f t="shared" si="0"/>
        <v>일금  영원</v>
      </c>
      <c r="I16" s="32"/>
      <c r="J16" s="32"/>
      <c r="K16" s="32"/>
      <c r="L16" s="32"/>
      <c r="M16" s="32"/>
      <c r="N16" s="32"/>
      <c r="O16" s="32"/>
      <c r="P16" s="32"/>
      <c r="T16" s="33" t="s">
        <v>555</v>
      </c>
      <c r="U16" s="26" t="s">
        <v>556</v>
      </c>
      <c r="V16" s="34" t="s">
        <v>557</v>
      </c>
      <c r="W16" s="194">
        <f>공사원가!D30</f>
        <v>0</v>
      </c>
      <c r="X16" s="194"/>
      <c r="Y16" s="194"/>
      <c r="Z16" s="194"/>
      <c r="AA16" s="194"/>
      <c r="AB16" s="26" t="s">
        <v>558</v>
      </c>
      <c r="AD16" s="29"/>
    </row>
    <row r="17" spans="1:30" ht="21" customHeight="1">
      <c r="A17" s="195" t="s">
        <v>561</v>
      </c>
      <c r="B17" s="196"/>
      <c r="C17" s="196"/>
      <c r="D17" s="196"/>
      <c r="E17" s="196"/>
      <c r="F17" s="196"/>
      <c r="G17" s="26" t="s">
        <v>554</v>
      </c>
      <c r="H17" s="32" t="str">
        <f t="shared" si="0"/>
        <v>일금  영원</v>
      </c>
      <c r="I17" s="32"/>
      <c r="J17" s="32"/>
      <c r="K17" s="32"/>
      <c r="L17" s="32"/>
      <c r="M17" s="32"/>
      <c r="N17" s="32"/>
      <c r="O17" s="32"/>
      <c r="P17" s="32"/>
      <c r="T17" s="33" t="s">
        <v>555</v>
      </c>
      <c r="U17" s="26" t="s">
        <v>556</v>
      </c>
      <c r="V17" s="34" t="s">
        <v>557</v>
      </c>
      <c r="W17" s="194">
        <f>공사원가!D31</f>
        <v>0</v>
      </c>
      <c r="X17" s="194"/>
      <c r="Y17" s="194"/>
      <c r="Z17" s="194"/>
      <c r="AA17" s="194"/>
      <c r="AB17" s="26" t="s">
        <v>558</v>
      </c>
      <c r="AD17" s="29"/>
    </row>
    <row r="18" spans="1:30" ht="21" customHeight="1">
      <c r="A18" s="195" t="s">
        <v>562</v>
      </c>
      <c r="B18" s="196"/>
      <c r="C18" s="196"/>
      <c r="D18" s="196"/>
      <c r="E18" s="196"/>
      <c r="F18" s="196"/>
      <c r="G18" s="26" t="s">
        <v>554</v>
      </c>
      <c r="H18" s="32" t="str">
        <f t="shared" si="0"/>
        <v>일금  영원</v>
      </c>
      <c r="I18" s="32"/>
      <c r="J18" s="32"/>
      <c r="K18" s="32"/>
      <c r="L18" s="32"/>
      <c r="M18" s="32"/>
      <c r="N18" s="32"/>
      <c r="O18" s="32"/>
      <c r="P18" s="32"/>
      <c r="T18" s="33" t="s">
        <v>555</v>
      </c>
      <c r="U18" s="26" t="s">
        <v>556</v>
      </c>
      <c r="V18" s="34" t="s">
        <v>557</v>
      </c>
      <c r="W18" s="194">
        <f>공사원가!D32</f>
        <v>0</v>
      </c>
      <c r="X18" s="194"/>
      <c r="Y18" s="194"/>
      <c r="Z18" s="194"/>
      <c r="AA18" s="194"/>
      <c r="AB18" s="26" t="s">
        <v>558</v>
      </c>
      <c r="AD18" s="29"/>
    </row>
    <row r="19" spans="1:30" ht="21" customHeight="1">
      <c r="A19" s="192" t="s">
        <v>563</v>
      </c>
      <c r="B19" s="193"/>
      <c r="C19" s="193"/>
      <c r="D19" s="193"/>
      <c r="E19" s="193"/>
      <c r="F19" s="193"/>
      <c r="G19" s="26" t="s">
        <v>554</v>
      </c>
      <c r="H19" s="32" t="str">
        <f t="shared" si="0"/>
        <v>일금  영원</v>
      </c>
      <c r="I19" s="32"/>
      <c r="J19" s="32"/>
      <c r="K19" s="32"/>
      <c r="L19" s="32"/>
      <c r="M19" s="32"/>
      <c r="N19" s="32"/>
      <c r="O19" s="32"/>
      <c r="P19" s="32"/>
      <c r="T19" s="33" t="s">
        <v>555</v>
      </c>
      <c r="U19" s="26" t="s">
        <v>556</v>
      </c>
      <c r="V19" s="34" t="s">
        <v>557</v>
      </c>
      <c r="W19" s="194">
        <f>공사원가!D33</f>
        <v>0</v>
      </c>
      <c r="X19" s="194"/>
      <c r="Y19" s="194"/>
      <c r="Z19" s="194"/>
      <c r="AA19" s="194"/>
      <c r="AB19" s="26" t="s">
        <v>558</v>
      </c>
      <c r="AD19" s="29"/>
    </row>
    <row r="20" spans="1:30" ht="21" customHeight="1">
      <c r="A20" s="192" t="s">
        <v>564</v>
      </c>
      <c r="B20" s="193"/>
      <c r="C20" s="193"/>
      <c r="D20" s="193"/>
      <c r="E20" s="193"/>
      <c r="F20" s="193"/>
      <c r="G20" s="26" t="s">
        <v>554</v>
      </c>
      <c r="H20" s="32" t="str">
        <f t="shared" si="0"/>
        <v>일금  영원</v>
      </c>
      <c r="I20" s="32"/>
      <c r="J20" s="32"/>
      <c r="K20" s="32"/>
      <c r="L20" s="32"/>
      <c r="M20" s="32"/>
      <c r="N20" s="32"/>
      <c r="O20" s="32"/>
      <c r="P20" s="32"/>
      <c r="T20" s="33" t="s">
        <v>565</v>
      </c>
      <c r="U20" s="26" t="s">
        <v>556</v>
      </c>
      <c r="V20" s="34" t="s">
        <v>557</v>
      </c>
      <c r="W20" s="194">
        <f>공사원가!D34</f>
        <v>0</v>
      </c>
      <c r="X20" s="194"/>
      <c r="Y20" s="194"/>
      <c r="Z20" s="194"/>
      <c r="AA20" s="194"/>
      <c r="AB20" s="26" t="s">
        <v>558</v>
      </c>
      <c r="AD20" s="29"/>
    </row>
    <row r="21" spans="1:30" ht="15" customHeight="1">
      <c r="A21" s="35"/>
      <c r="B21" s="36"/>
      <c r="C21" s="36"/>
      <c r="D21" s="36"/>
      <c r="E21" s="36"/>
      <c r="F21" s="36"/>
      <c r="J21" s="31"/>
      <c r="K21" s="31"/>
      <c r="L21" s="31"/>
      <c r="M21" s="31"/>
      <c r="N21" s="31"/>
      <c r="O21" s="31"/>
      <c r="AD21" s="29"/>
    </row>
    <row r="22" spans="1:30" ht="15" customHeight="1">
      <c r="A22" s="35"/>
      <c r="B22" s="36"/>
      <c r="C22" s="36"/>
      <c r="D22" s="36"/>
      <c r="E22" s="36"/>
      <c r="F22" s="36"/>
      <c r="J22" s="31"/>
      <c r="K22" s="31"/>
      <c r="L22" s="31"/>
      <c r="M22" s="31"/>
      <c r="N22" s="31"/>
      <c r="O22" s="31"/>
      <c r="AD22" s="29"/>
    </row>
    <row r="23" spans="1:30" ht="21" customHeight="1">
      <c r="A23" s="192" t="s">
        <v>566</v>
      </c>
      <c r="B23" s="193"/>
      <c r="C23" s="193"/>
      <c r="D23" s="193"/>
      <c r="E23" s="193"/>
      <c r="F23" s="193"/>
      <c r="G23" s="26" t="s">
        <v>554</v>
      </c>
      <c r="H23" s="32" t="str">
        <f>"일금  " &amp; NUMBERSTRING(W23,1) &amp;"원"</f>
        <v>일금  영원</v>
      </c>
      <c r="I23" s="32"/>
      <c r="J23" s="32"/>
      <c r="K23" s="32"/>
      <c r="L23" s="32"/>
      <c r="M23" s="32"/>
      <c r="N23" s="32"/>
      <c r="O23" s="32"/>
      <c r="P23" s="32"/>
      <c r="T23" s="33" t="s">
        <v>555</v>
      </c>
      <c r="U23" s="26" t="s">
        <v>556</v>
      </c>
      <c r="V23" s="34" t="s">
        <v>557</v>
      </c>
      <c r="W23" s="194">
        <f>공사원가!D35</f>
        <v>0</v>
      </c>
      <c r="X23" s="194"/>
      <c r="Y23" s="194"/>
      <c r="Z23" s="194"/>
      <c r="AA23" s="194"/>
      <c r="AB23" s="26" t="s">
        <v>558</v>
      </c>
      <c r="AD23" s="29"/>
    </row>
    <row r="24" spans="1:30" ht="21" customHeight="1" thickBot="1">
      <c r="A24" s="37"/>
      <c r="B24" s="38"/>
      <c r="C24" s="38"/>
      <c r="D24" s="38"/>
      <c r="E24" s="38"/>
      <c r="F24" s="38"/>
      <c r="G24" s="38"/>
      <c r="H24" s="38"/>
      <c r="I24" s="38"/>
      <c r="J24" s="39"/>
      <c r="K24" s="39"/>
      <c r="L24" s="39"/>
      <c r="M24" s="39"/>
      <c r="N24" s="39"/>
      <c r="O24" s="39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40"/>
    </row>
    <row r="25" spans="1:30" ht="23.1" customHeight="1"/>
    <row r="26" spans="1:30" ht="23.1" customHeight="1">
      <c r="X26" s="190"/>
      <c r="Y26" s="191"/>
      <c r="Z26" s="191"/>
      <c r="AA26" s="191"/>
      <c r="AB26" s="191"/>
    </row>
    <row r="27" spans="1:30" ht="23.1" customHeight="1"/>
  </sheetData>
  <mergeCells count="30">
    <mergeCell ref="A15:F15"/>
    <mergeCell ref="W15:AA15"/>
    <mergeCell ref="A2:AD2"/>
    <mergeCell ref="A4:A5"/>
    <mergeCell ref="B4:F5"/>
    <mergeCell ref="G4:G5"/>
    <mergeCell ref="H4:L5"/>
    <mergeCell ref="M4:M5"/>
    <mergeCell ref="N4:S5"/>
    <mergeCell ref="T4:T5"/>
    <mergeCell ref="U4:Y5"/>
    <mergeCell ref="Z4:AD5"/>
    <mergeCell ref="C6:H7"/>
    <mergeCell ref="A9:AD9"/>
    <mergeCell ref="A12:AD12"/>
    <mergeCell ref="A14:F14"/>
    <mergeCell ref="W14:AA14"/>
    <mergeCell ref="A16:F16"/>
    <mergeCell ref="W16:AA16"/>
    <mergeCell ref="A17:F17"/>
    <mergeCell ref="W17:AA17"/>
    <mergeCell ref="A18:F18"/>
    <mergeCell ref="W18:AA18"/>
    <mergeCell ref="X26:AB26"/>
    <mergeCell ref="A19:F19"/>
    <mergeCell ref="W19:AA19"/>
    <mergeCell ref="A20:F20"/>
    <mergeCell ref="W20:AA20"/>
    <mergeCell ref="A23:F23"/>
    <mergeCell ref="W23:AA23"/>
  </mergeCells>
  <phoneticPr fontId="1" type="noConversion"/>
  <printOptions horizontalCentered="1" verticalCentered="1"/>
  <pageMargins left="0.78740157480314965" right="0.59055118110236227" top="0.51181102362204722" bottom="0.59055118110236227" header="0.39370078740157483" footer="0.11811023622047245"/>
  <pageSetup paperSize="9" scale="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50DC-510E-489C-B8A3-0E8DF34FE230}">
  <dimension ref="A1:O80"/>
  <sheetViews>
    <sheetView showZeros="0" tabSelected="1" view="pageBreakPreview" topLeftCell="A10" zoomScale="80" zoomScaleNormal="80" zoomScaleSheetLayoutView="80" workbookViewId="0">
      <selection activeCell="E25" sqref="E25"/>
    </sheetView>
  </sheetViews>
  <sheetFormatPr defaultRowHeight="19.5"/>
  <cols>
    <col min="1" max="2" width="15.625" style="152" customWidth="1"/>
    <col min="3" max="4" width="25.625" style="152" customWidth="1"/>
    <col min="5" max="5" width="44.375" style="156" customWidth="1"/>
    <col min="6" max="6" width="18.625" style="152" customWidth="1"/>
    <col min="7" max="7" width="11" style="157" customWidth="1"/>
    <col min="8" max="8" width="9" style="152" customWidth="1"/>
    <col min="9" max="9" width="4" style="152" customWidth="1"/>
    <col min="10" max="10" width="24" style="152" customWidth="1"/>
    <col min="11" max="11" width="13.375" style="158" customWidth="1"/>
    <col min="12" max="12" width="14" style="152" customWidth="1"/>
    <col min="13" max="13" width="15.875" style="152" customWidth="1"/>
    <col min="14" max="14" width="14.75" style="152" bestFit="1" customWidth="1"/>
    <col min="15" max="15" width="14.375" style="152" bestFit="1" customWidth="1"/>
    <col min="16" max="16384" width="9" style="152"/>
  </cols>
  <sheetData>
    <row r="1" spans="1:15" s="42" customFormat="1" ht="46.5" customHeight="1">
      <c r="A1" s="172" t="s">
        <v>567</v>
      </c>
      <c r="B1" s="172"/>
      <c r="C1" s="172"/>
      <c r="D1" s="172"/>
      <c r="E1" s="172"/>
      <c r="F1" s="172"/>
      <c r="G1" s="41"/>
      <c r="K1" s="43"/>
    </row>
    <row r="2" spans="1:15" s="47" customFormat="1" ht="24.75" customHeight="1" thickBot="1">
      <c r="A2" s="44" t="s">
        <v>568</v>
      </c>
      <c r="B2" s="45" t="str">
        <f>도면표지!B3</f>
        <v>[RISE 1-1] AI거점센터(K-MIND Y-SPACE) 구축 전기공사</v>
      </c>
      <c r="C2" s="46"/>
      <c r="E2" s="48"/>
      <c r="F2" s="49" t="s">
        <v>569</v>
      </c>
      <c r="G2" s="50"/>
      <c r="K2" s="51"/>
    </row>
    <row r="3" spans="1:15" s="61" customFormat="1" ht="24.95" customHeight="1" thickBot="1">
      <c r="A3" s="173" t="s">
        <v>570</v>
      </c>
      <c r="B3" s="174"/>
      <c r="C3" s="53" t="s">
        <v>571</v>
      </c>
      <c r="D3" s="54" t="s">
        <v>572</v>
      </c>
      <c r="E3" s="55" t="s">
        <v>573</v>
      </c>
      <c r="F3" s="52" t="s">
        <v>574</v>
      </c>
      <c r="G3" s="56" t="s">
        <v>575</v>
      </c>
      <c r="H3" s="57"/>
      <c r="I3" s="58"/>
      <c r="J3" s="58"/>
      <c r="K3" s="59"/>
      <c r="L3" s="60"/>
    </row>
    <row r="4" spans="1:15" s="71" customFormat="1" ht="18.95" customHeight="1" thickTop="1">
      <c r="A4" s="175" t="s">
        <v>576</v>
      </c>
      <c r="B4" s="178" t="s">
        <v>577</v>
      </c>
      <c r="C4" s="62" t="s">
        <v>578</v>
      </c>
      <c r="D4" s="63">
        <f>공종별집계표!F5</f>
        <v>0</v>
      </c>
      <c r="E4" s="64"/>
      <c r="F4" s="65"/>
      <c r="G4" s="66"/>
      <c r="H4" s="67"/>
      <c r="I4" s="68"/>
      <c r="J4" s="69" t="s">
        <v>579</v>
      </c>
      <c r="K4" s="70"/>
    </row>
    <row r="5" spans="1:15" s="71" customFormat="1" ht="18.95" customHeight="1">
      <c r="A5" s="176"/>
      <c r="B5" s="179"/>
      <c r="C5" s="72" t="s">
        <v>580</v>
      </c>
      <c r="D5" s="73"/>
      <c r="E5" s="74"/>
      <c r="F5" s="75"/>
      <c r="G5" s="76"/>
      <c r="H5" s="67"/>
      <c r="I5" s="68"/>
      <c r="J5" s="68"/>
      <c r="K5" s="70"/>
    </row>
    <row r="6" spans="1:15" s="71" customFormat="1" ht="18.95" customHeight="1">
      <c r="A6" s="176"/>
      <c r="B6" s="179"/>
      <c r="C6" s="77" t="s">
        <v>581</v>
      </c>
      <c r="D6" s="78"/>
      <c r="E6" s="79"/>
      <c r="F6" s="80"/>
      <c r="G6" s="66"/>
      <c r="H6" s="67"/>
      <c r="I6" s="68"/>
      <c r="J6" s="68"/>
      <c r="K6" s="70"/>
    </row>
    <row r="7" spans="1:15" s="71" customFormat="1" ht="18.95" customHeight="1" thickBot="1">
      <c r="A7" s="176"/>
      <c r="B7" s="179"/>
      <c r="C7" s="77" t="s">
        <v>582</v>
      </c>
      <c r="D7" s="81">
        <f>D4+D6</f>
        <v>0</v>
      </c>
      <c r="E7" s="82"/>
      <c r="F7" s="83"/>
      <c r="G7" s="66"/>
      <c r="H7" s="67"/>
      <c r="I7" s="68"/>
      <c r="J7" s="68"/>
      <c r="K7" s="70"/>
    </row>
    <row r="8" spans="1:15" s="71" customFormat="1" ht="18.95" customHeight="1">
      <c r="A8" s="176"/>
      <c r="B8" s="180" t="s">
        <v>583</v>
      </c>
      <c r="C8" s="84" t="s">
        <v>584</v>
      </c>
      <c r="D8" s="63">
        <f>공종별집계표!H5</f>
        <v>0</v>
      </c>
      <c r="E8" s="85"/>
      <c r="F8" s="65"/>
      <c r="G8" s="66"/>
      <c r="H8" s="67"/>
      <c r="I8" s="68"/>
      <c r="J8" s="69" t="s">
        <v>579</v>
      </c>
      <c r="K8" s="182" t="s">
        <v>585</v>
      </c>
      <c r="L8" s="183"/>
      <c r="M8" s="184"/>
    </row>
    <row r="9" spans="1:15" s="71" customFormat="1" ht="18.95" customHeight="1">
      <c r="A9" s="176"/>
      <c r="B9" s="179"/>
      <c r="C9" s="86" t="s">
        <v>586</v>
      </c>
      <c r="D9" s="87">
        <f>TRUNC((D8*$G$9),0)</f>
        <v>0</v>
      </c>
      <c r="E9" s="88" t="s">
        <v>587</v>
      </c>
      <c r="F9" s="75"/>
      <c r="G9" s="76">
        <v>0.06</v>
      </c>
      <c r="H9" s="67"/>
      <c r="I9" s="68"/>
      <c r="J9" s="68"/>
      <c r="K9" s="185" t="s">
        <v>588</v>
      </c>
      <c r="L9" s="186"/>
      <c r="M9" s="89">
        <f>D4</f>
        <v>0</v>
      </c>
    </row>
    <row r="10" spans="1:15" s="71" customFormat="1" ht="18.95" customHeight="1" thickBot="1">
      <c r="A10" s="176"/>
      <c r="B10" s="181"/>
      <c r="C10" s="90" t="s">
        <v>582</v>
      </c>
      <c r="D10" s="81">
        <f>TRUNC((SUM(D8+D9)),0)</f>
        <v>0</v>
      </c>
      <c r="E10" s="91"/>
      <c r="F10" s="83"/>
      <c r="G10" s="66"/>
      <c r="H10" s="67"/>
      <c r="I10" s="68"/>
      <c r="J10" s="68"/>
      <c r="K10" s="185" t="s">
        <v>589</v>
      </c>
      <c r="L10" s="186"/>
      <c r="M10" s="89">
        <f>D8</f>
        <v>0</v>
      </c>
    </row>
    <row r="11" spans="1:15" s="71" customFormat="1" ht="18.95" customHeight="1">
      <c r="A11" s="176"/>
      <c r="B11" s="187" t="s">
        <v>590</v>
      </c>
      <c r="C11" s="92" t="s">
        <v>591</v>
      </c>
      <c r="D11" s="93">
        <f>공종별집계표!J5</f>
        <v>0</v>
      </c>
      <c r="E11" s="94"/>
      <c r="F11" s="65"/>
      <c r="G11" s="76"/>
      <c r="H11" s="67"/>
      <c r="I11" s="68"/>
      <c r="J11" s="69" t="s">
        <v>579</v>
      </c>
      <c r="K11" s="188" t="s">
        <v>592</v>
      </c>
      <c r="L11" s="189"/>
      <c r="M11" s="95">
        <f>(N12+N13)/1.1</f>
        <v>0</v>
      </c>
    </row>
    <row r="12" spans="1:15" s="71" customFormat="1" ht="18.95" customHeight="1">
      <c r="A12" s="176"/>
      <c r="B12" s="187"/>
      <c r="C12" s="96" t="s">
        <v>593</v>
      </c>
      <c r="D12" s="87">
        <f>TRUNC(D8*G12)</f>
        <v>0</v>
      </c>
      <c r="E12" s="88" t="s">
        <v>594</v>
      </c>
      <c r="F12" s="75"/>
      <c r="G12" s="76"/>
      <c r="H12" s="67"/>
      <c r="I12" s="68"/>
      <c r="J12" s="68"/>
      <c r="K12" s="97"/>
      <c r="L12" s="98"/>
      <c r="M12" s="89"/>
      <c r="N12" s="99"/>
      <c r="O12" s="100"/>
    </row>
    <row r="13" spans="1:15" s="71" customFormat="1" ht="18.95" customHeight="1">
      <c r="A13" s="176"/>
      <c r="B13" s="187"/>
      <c r="C13" s="96" t="s">
        <v>595</v>
      </c>
      <c r="D13" s="87">
        <f>TRUNC((D10*$G$13),0)</f>
        <v>0</v>
      </c>
      <c r="E13" s="88" t="s">
        <v>596</v>
      </c>
      <c r="F13" s="75"/>
      <c r="G13" s="66">
        <v>3.56E-2</v>
      </c>
      <c r="H13" s="67"/>
      <c r="I13" s="68"/>
      <c r="J13" s="68"/>
      <c r="K13" s="97"/>
      <c r="L13" s="98"/>
      <c r="M13" s="89"/>
      <c r="N13" s="99"/>
      <c r="O13" s="100" t="s">
        <v>597</v>
      </c>
    </row>
    <row r="14" spans="1:15" s="71" customFormat="1" ht="18.95" customHeight="1">
      <c r="A14" s="176"/>
      <c r="B14" s="187"/>
      <c r="C14" s="96" t="s">
        <v>598</v>
      </c>
      <c r="D14" s="87">
        <f>TRUNC((D10*$G$14),0)</f>
        <v>0</v>
      </c>
      <c r="E14" s="88" t="s">
        <v>599</v>
      </c>
      <c r="F14" s="75"/>
      <c r="G14" s="76">
        <v>1.01E-2</v>
      </c>
      <c r="H14" s="67"/>
      <c r="I14" s="68"/>
      <c r="J14" s="68"/>
      <c r="K14" s="97"/>
      <c r="L14" s="98"/>
      <c r="M14" s="89"/>
    </row>
    <row r="15" spans="1:15" s="71" customFormat="1" ht="18.95" customHeight="1">
      <c r="A15" s="176"/>
      <c r="B15" s="187"/>
      <c r="C15" s="96" t="s">
        <v>600</v>
      </c>
      <c r="D15" s="87">
        <f>TRUNC((D8*$G$15),0)</f>
        <v>0</v>
      </c>
      <c r="E15" s="88" t="s">
        <v>601</v>
      </c>
      <c r="F15" s="75"/>
      <c r="G15" s="76">
        <v>4.7500000000000001E-2</v>
      </c>
      <c r="H15" s="101"/>
      <c r="I15" s="68"/>
      <c r="J15" s="69" t="s">
        <v>602</v>
      </c>
      <c r="K15" s="102" t="s">
        <v>603</v>
      </c>
      <c r="L15" s="103">
        <v>1</v>
      </c>
      <c r="M15" s="89">
        <f>TRUNC(((((M9+M10+M11)*G16))*L15),0)</f>
        <v>0</v>
      </c>
    </row>
    <row r="16" spans="1:15" s="71" customFormat="1" ht="18.95" customHeight="1">
      <c r="A16" s="176"/>
      <c r="B16" s="187"/>
      <c r="C16" s="96" t="s">
        <v>604</v>
      </c>
      <c r="D16" s="87">
        <f>TRUNC((((D7+D8)*$G$16)*$H$16),0)</f>
        <v>0</v>
      </c>
      <c r="E16" s="104" t="s">
        <v>605</v>
      </c>
      <c r="F16" s="105"/>
      <c r="G16" s="76">
        <v>3.1099999999999999E-2</v>
      </c>
      <c r="H16" s="106">
        <v>1</v>
      </c>
      <c r="I16" s="68"/>
      <c r="J16" s="69" t="s">
        <v>606</v>
      </c>
      <c r="K16" s="102" t="s">
        <v>607</v>
      </c>
      <c r="L16" s="103">
        <v>1.2</v>
      </c>
      <c r="M16" s="89">
        <f>TRUNC(((((M9+M10)*G16))*L16),0)</f>
        <v>0</v>
      </c>
    </row>
    <row r="17" spans="1:15" s="71" customFormat="1" ht="18.95" customHeight="1">
      <c r="A17" s="176"/>
      <c r="B17" s="187"/>
      <c r="C17" s="96" t="s">
        <v>608</v>
      </c>
      <c r="D17" s="87">
        <f>TRUNC((D8*$G$17),0)</f>
        <v>0</v>
      </c>
      <c r="E17" s="88" t="s">
        <v>609</v>
      </c>
      <c r="F17" s="75"/>
      <c r="G17" s="76">
        <v>3.5950000000000003E-2</v>
      </c>
      <c r="H17" s="107"/>
      <c r="I17" s="68"/>
      <c r="J17" s="69" t="s">
        <v>602</v>
      </c>
      <c r="K17" s="97"/>
      <c r="L17" s="98"/>
      <c r="M17" s="89"/>
    </row>
    <row r="18" spans="1:15" s="71" customFormat="1" ht="18.95" customHeight="1">
      <c r="A18" s="176"/>
      <c r="B18" s="187"/>
      <c r="C18" s="96" t="s">
        <v>610</v>
      </c>
      <c r="D18" s="87">
        <f>TRUNC((D17*$G$18),0)</f>
        <v>0</v>
      </c>
      <c r="E18" s="88" t="s">
        <v>611</v>
      </c>
      <c r="F18" s="75"/>
      <c r="G18" s="76">
        <v>0.13139999999999999</v>
      </c>
      <c r="H18" s="67"/>
      <c r="I18" s="68"/>
      <c r="J18" s="69" t="s">
        <v>602</v>
      </c>
      <c r="K18" s="97"/>
      <c r="L18" s="98"/>
      <c r="M18" s="89"/>
    </row>
    <row r="19" spans="1:15" s="71" customFormat="1" ht="18.95" customHeight="1">
      <c r="A19" s="176"/>
      <c r="B19" s="187"/>
      <c r="C19" s="96" t="s">
        <v>612</v>
      </c>
      <c r="D19" s="87">
        <f>TRUNC(((D7+D10)*$G$19),0)</f>
        <v>0</v>
      </c>
      <c r="E19" s="88" t="s">
        <v>613</v>
      </c>
      <c r="F19" s="75"/>
      <c r="G19" s="66">
        <v>0.03</v>
      </c>
      <c r="H19" s="67"/>
      <c r="I19" s="108"/>
      <c r="J19" s="68"/>
      <c r="K19" s="70"/>
    </row>
    <row r="20" spans="1:15" s="71" customFormat="1" ht="18.95" customHeight="1">
      <c r="A20" s="176"/>
      <c r="B20" s="187"/>
      <c r="C20" s="96" t="s">
        <v>614</v>
      </c>
      <c r="D20" s="87">
        <f>TRUNC((D10*$G$20),0)</f>
        <v>0</v>
      </c>
      <c r="E20" s="88" t="s">
        <v>615</v>
      </c>
      <c r="F20" s="75"/>
      <c r="G20" s="66">
        <v>6.0000000000000002E-5</v>
      </c>
      <c r="H20" s="67"/>
      <c r="I20" s="108"/>
      <c r="J20" s="68"/>
      <c r="K20" s="70"/>
    </row>
    <row r="21" spans="1:15" s="71" customFormat="1" ht="18.95" customHeight="1">
      <c r="A21" s="176"/>
      <c r="B21" s="187"/>
      <c r="C21" s="96" t="s">
        <v>616</v>
      </c>
      <c r="D21" s="87">
        <f>TRUNC((D10*$G$21),0)</f>
        <v>0</v>
      </c>
      <c r="E21" s="88" t="s">
        <v>617</v>
      </c>
      <c r="F21" s="75"/>
      <c r="G21" s="66">
        <v>8.9999999999999998E-4</v>
      </c>
      <c r="H21" s="67"/>
      <c r="I21" s="108"/>
      <c r="J21" s="68"/>
      <c r="K21" s="70"/>
      <c r="N21" s="109"/>
      <c r="O21" s="109"/>
    </row>
    <row r="22" spans="1:15" s="71" customFormat="1" ht="18.95" customHeight="1" thickBot="1">
      <c r="A22" s="176"/>
      <c r="B22" s="187"/>
      <c r="C22" s="110" t="s">
        <v>618</v>
      </c>
      <c r="D22" s="81">
        <f>TRUNC((SUM(D11:D21)),0)</f>
        <v>0</v>
      </c>
      <c r="E22" s="91"/>
      <c r="F22" s="83"/>
      <c r="G22" s="76"/>
      <c r="H22" s="67"/>
      <c r="I22" s="111"/>
      <c r="J22" s="68"/>
      <c r="K22" s="70"/>
    </row>
    <row r="23" spans="1:15" s="71" customFormat="1" ht="18.95" customHeight="1" thickBot="1">
      <c r="A23" s="177"/>
      <c r="B23" s="166" t="s">
        <v>619</v>
      </c>
      <c r="C23" s="167"/>
      <c r="D23" s="112">
        <f>SUM(D7+D10+D22)</f>
        <v>0</v>
      </c>
      <c r="E23" s="113"/>
      <c r="F23" s="114"/>
      <c r="G23" s="66"/>
      <c r="H23" s="67"/>
      <c r="I23" s="68"/>
      <c r="J23" s="115"/>
      <c r="K23" s="116"/>
    </row>
    <row r="24" spans="1:15" s="71" customFormat="1" ht="18.95" customHeight="1">
      <c r="A24" s="162" t="s">
        <v>620</v>
      </c>
      <c r="B24" s="163"/>
      <c r="C24" s="164"/>
      <c r="D24" s="78">
        <f>TRUNC((D23*$G$24),0)</f>
        <v>0</v>
      </c>
      <c r="E24" s="94" t="s">
        <v>621</v>
      </c>
      <c r="F24" s="117"/>
      <c r="G24" s="76">
        <v>0.03</v>
      </c>
      <c r="H24" s="67"/>
      <c r="I24" s="68"/>
      <c r="J24" s="118" t="s">
        <v>622</v>
      </c>
      <c r="K24" s="102"/>
    </row>
    <row r="25" spans="1:15" s="71" customFormat="1" ht="18.95" customHeight="1">
      <c r="A25" s="168" t="s">
        <v>623</v>
      </c>
      <c r="B25" s="169"/>
      <c r="C25" s="170"/>
      <c r="D25" s="87">
        <f>TRUNC((((D10+D22+D24)*$G$25)-J25/1.1),0)</f>
        <v>0</v>
      </c>
      <c r="E25" s="88" t="s">
        <v>624</v>
      </c>
      <c r="F25" s="119"/>
      <c r="G25" s="76">
        <v>0.1</v>
      </c>
      <c r="H25" s="67"/>
      <c r="I25" s="68"/>
      <c r="J25" s="120"/>
      <c r="K25" s="97"/>
    </row>
    <row r="26" spans="1:15" s="71" customFormat="1" ht="18.95" customHeight="1">
      <c r="A26" s="168" t="s">
        <v>625</v>
      </c>
      <c r="B26" s="169"/>
      <c r="C26" s="170"/>
      <c r="D26" s="121"/>
      <c r="E26" s="88"/>
      <c r="F26" s="119"/>
      <c r="G26" s="76"/>
      <c r="H26" s="67"/>
      <c r="I26" s="68"/>
      <c r="J26" s="122"/>
      <c r="K26" s="123"/>
      <c r="M26" s="124"/>
      <c r="N26" s="125"/>
    </row>
    <row r="27" spans="1:15" s="71" customFormat="1" ht="18.95" customHeight="1">
      <c r="A27" s="171" t="s">
        <v>626</v>
      </c>
      <c r="B27" s="169"/>
      <c r="C27" s="170"/>
      <c r="D27" s="126">
        <f>TRUNC(SUM(D23:D26),0)</f>
        <v>0</v>
      </c>
      <c r="E27" s="88"/>
      <c r="F27" s="127"/>
      <c r="G27" s="66"/>
      <c r="H27" s="67"/>
      <c r="I27" s="68"/>
      <c r="J27" s="128"/>
      <c r="K27" s="70"/>
      <c r="M27" s="125"/>
    </row>
    <row r="28" spans="1:15" s="71" customFormat="1" ht="18.95" customHeight="1">
      <c r="A28" s="171" t="s">
        <v>627</v>
      </c>
      <c r="B28" s="169"/>
      <c r="C28" s="170"/>
      <c r="D28" s="129">
        <f>ROUNDUP(TRUNC((D27)*G28),-3)</f>
        <v>0</v>
      </c>
      <c r="E28" s="85" t="s">
        <v>628</v>
      </c>
      <c r="F28" s="130"/>
      <c r="G28" s="131"/>
      <c r="H28" s="67"/>
      <c r="I28" s="68"/>
      <c r="J28" s="132"/>
      <c r="K28" s="70"/>
      <c r="M28" s="124"/>
    </row>
    <row r="29" spans="1:15" s="71" customFormat="1" ht="18.95" customHeight="1" thickBot="1">
      <c r="A29" s="162" t="s">
        <v>629</v>
      </c>
      <c r="B29" s="163"/>
      <c r="C29" s="164"/>
      <c r="D29" s="129">
        <f>TRUNC(((D27+D28)*$G$29),-3)</f>
        <v>0</v>
      </c>
      <c r="E29" s="85" t="s">
        <v>630</v>
      </c>
      <c r="F29" s="65"/>
      <c r="G29" s="66">
        <v>0.1</v>
      </c>
      <c r="H29" s="67"/>
      <c r="I29" s="68"/>
      <c r="J29" s="68"/>
      <c r="K29" s="70"/>
      <c r="L29" s="124"/>
    </row>
    <row r="30" spans="1:15" s="71" customFormat="1" ht="18.75" customHeight="1" thickBot="1">
      <c r="A30" s="159" t="s">
        <v>631</v>
      </c>
      <c r="B30" s="160"/>
      <c r="C30" s="161"/>
      <c r="D30" s="133">
        <f>ROUNDDOWN((D27+D28+D29),0)</f>
        <v>0</v>
      </c>
      <c r="E30" s="134"/>
      <c r="F30" s="135"/>
      <c r="G30" s="66"/>
      <c r="H30" s="67"/>
      <c r="I30" s="68"/>
      <c r="J30" s="136"/>
      <c r="K30" s="70"/>
      <c r="M30" s="124"/>
    </row>
    <row r="31" spans="1:15" s="71" customFormat="1" ht="18.75" customHeight="1" thickBot="1">
      <c r="A31" s="165" t="s">
        <v>632</v>
      </c>
      <c r="B31" s="160"/>
      <c r="C31" s="161"/>
      <c r="D31" s="137"/>
      <c r="E31" s="134"/>
      <c r="F31" s="135"/>
      <c r="G31" s="66"/>
      <c r="H31" s="67"/>
      <c r="I31" s="68"/>
      <c r="J31" s="69" t="s">
        <v>579</v>
      </c>
      <c r="K31" s="70"/>
    </row>
    <row r="32" spans="1:15" s="71" customFormat="1" ht="18.75" customHeight="1" thickBot="1">
      <c r="A32" s="165" t="s">
        <v>633</v>
      </c>
      <c r="B32" s="160"/>
      <c r="C32" s="161"/>
      <c r="D32" s="137"/>
      <c r="E32" s="134"/>
      <c r="F32" s="135"/>
      <c r="G32" s="66"/>
      <c r="H32" s="67"/>
      <c r="I32" s="68"/>
      <c r="J32" s="69" t="s">
        <v>579</v>
      </c>
      <c r="K32" s="70"/>
    </row>
    <row r="33" spans="1:11" s="71" customFormat="1" ht="18.75" customHeight="1" thickBot="1">
      <c r="A33" s="165" t="s">
        <v>634</v>
      </c>
      <c r="B33" s="160"/>
      <c r="C33" s="161"/>
      <c r="D33" s="137"/>
      <c r="E33" s="134"/>
      <c r="F33" s="135"/>
      <c r="G33" s="66"/>
      <c r="H33" s="67"/>
      <c r="I33" s="68"/>
      <c r="J33" s="69" t="s">
        <v>579</v>
      </c>
      <c r="K33" s="70"/>
    </row>
    <row r="34" spans="1:11" s="71" customFormat="1" ht="18.75" customHeight="1" thickBot="1">
      <c r="A34" s="165" t="s">
        <v>635</v>
      </c>
      <c r="B34" s="160"/>
      <c r="C34" s="161"/>
      <c r="D34" s="137"/>
      <c r="E34" s="134"/>
      <c r="F34" s="135"/>
      <c r="G34" s="66"/>
      <c r="H34" s="67"/>
      <c r="I34" s="68"/>
      <c r="J34" s="69" t="s">
        <v>579</v>
      </c>
      <c r="K34" s="70"/>
    </row>
    <row r="35" spans="1:11" s="71" customFormat="1" ht="18.95" customHeight="1" thickBot="1">
      <c r="A35" s="159" t="s">
        <v>636</v>
      </c>
      <c r="B35" s="160"/>
      <c r="C35" s="161"/>
      <c r="D35" s="137">
        <f>SUM(D30:D34)</f>
        <v>0</v>
      </c>
      <c r="E35" s="138"/>
      <c r="F35" s="135"/>
      <c r="G35" s="139"/>
      <c r="H35" s="67"/>
      <c r="I35" s="68"/>
      <c r="J35" s="68"/>
      <c r="K35" s="70"/>
    </row>
    <row r="36" spans="1:11" s="71" customFormat="1" ht="20.25" customHeight="1" thickBot="1">
      <c r="A36" s="140"/>
      <c r="B36" s="141"/>
      <c r="C36" s="141"/>
      <c r="D36" s="142"/>
      <c r="E36" s="143"/>
      <c r="G36" s="144"/>
      <c r="K36" s="70"/>
    </row>
    <row r="37" spans="1:11" s="71" customFormat="1" ht="20.100000000000001" customHeight="1">
      <c r="A37" s="140"/>
      <c r="B37" s="141"/>
      <c r="C37" s="145" t="s">
        <v>637</v>
      </c>
      <c r="D37" s="146">
        <f>SUM(D4+D8+D11)</f>
        <v>0</v>
      </c>
      <c r="E37" s="143"/>
      <c r="G37" s="144"/>
      <c r="K37" s="147"/>
    </row>
    <row r="38" spans="1:11" s="71" customFormat="1" ht="20.100000000000001" customHeight="1">
      <c r="A38" s="140"/>
      <c r="B38" s="141"/>
      <c r="C38" s="148" t="s">
        <v>638</v>
      </c>
      <c r="D38" s="149"/>
      <c r="E38" s="143"/>
      <c r="G38" s="144"/>
      <c r="K38" s="147"/>
    </row>
    <row r="39" spans="1:11" s="71" customFormat="1" ht="20.100000000000001" customHeight="1" thickBot="1">
      <c r="A39" s="140"/>
      <c r="B39" s="141"/>
      <c r="C39" s="150" t="s">
        <v>639</v>
      </c>
      <c r="D39" s="151"/>
      <c r="E39" s="143"/>
      <c r="G39" s="144"/>
      <c r="K39" s="147"/>
    </row>
    <row r="40" spans="1:11" ht="18.95" customHeight="1">
      <c r="D40" s="153"/>
      <c r="E40" s="152"/>
      <c r="G40" s="152"/>
      <c r="K40" s="152"/>
    </row>
    <row r="41" spans="1:11" ht="18.95" customHeight="1">
      <c r="D41" s="154"/>
      <c r="E41" s="152"/>
      <c r="G41" s="152"/>
      <c r="K41" s="152"/>
    </row>
    <row r="42" spans="1:11" ht="18.95" customHeight="1">
      <c r="D42" s="155"/>
      <c r="E42" s="152"/>
      <c r="G42" s="152"/>
      <c r="K42" s="152"/>
    </row>
    <row r="43" spans="1:11" ht="18.95" customHeight="1">
      <c r="E43" s="152"/>
      <c r="G43" s="152"/>
      <c r="K43" s="152"/>
    </row>
    <row r="44" spans="1:11" ht="18.95" customHeight="1">
      <c r="E44" s="152"/>
      <c r="G44" s="152"/>
      <c r="K44" s="152"/>
    </row>
    <row r="45" spans="1:11" ht="18.95" customHeight="1">
      <c r="E45" s="152"/>
      <c r="G45" s="152"/>
      <c r="K45" s="152"/>
    </row>
    <row r="46" spans="1:11" ht="18.95" customHeight="1">
      <c r="E46" s="152"/>
      <c r="G46" s="152"/>
      <c r="K46" s="152"/>
    </row>
    <row r="47" spans="1:11" ht="18.95" customHeight="1">
      <c r="E47" s="152"/>
      <c r="G47" s="152"/>
      <c r="K47" s="152"/>
    </row>
    <row r="48" spans="1:11" ht="18.95" customHeight="1">
      <c r="E48" s="152"/>
      <c r="G48" s="152"/>
      <c r="K48" s="152"/>
    </row>
    <row r="49" spans="5:11" ht="18.95" customHeight="1">
      <c r="E49" s="152"/>
      <c r="G49" s="152"/>
      <c r="K49" s="152"/>
    </row>
    <row r="50" spans="5:11" ht="18.95" customHeight="1">
      <c r="E50" s="152"/>
      <c r="G50" s="152"/>
      <c r="K50" s="152"/>
    </row>
    <row r="51" spans="5:11" ht="18.95" customHeight="1">
      <c r="E51" s="152"/>
      <c r="G51" s="152"/>
      <c r="K51" s="152"/>
    </row>
    <row r="52" spans="5:11" ht="18.95" customHeight="1">
      <c r="E52" s="152"/>
      <c r="G52" s="152"/>
      <c r="K52" s="152"/>
    </row>
    <row r="53" spans="5:11" ht="18.95" customHeight="1">
      <c r="E53" s="152"/>
      <c r="G53" s="152"/>
      <c r="K53" s="152"/>
    </row>
    <row r="54" spans="5:11" ht="18.95" customHeight="1">
      <c r="E54" s="152"/>
      <c r="G54" s="152"/>
      <c r="K54" s="152"/>
    </row>
    <row r="55" spans="5:11" ht="18.95" customHeight="1">
      <c r="E55" s="152"/>
      <c r="G55" s="152"/>
      <c r="K55" s="152"/>
    </row>
    <row r="56" spans="5:11" ht="18.95" customHeight="1"/>
    <row r="57" spans="5:11" ht="24.95" customHeight="1"/>
    <row r="58" spans="5:11" ht="24.95" customHeight="1"/>
    <row r="59" spans="5:11" ht="24.95" customHeight="1"/>
    <row r="60" spans="5:11" ht="24.95" customHeight="1"/>
    <row r="61" spans="5:11" ht="24.95" customHeight="1"/>
    <row r="62" spans="5:11" ht="24.95" customHeight="1"/>
    <row r="63" spans="5:11" ht="24.95" customHeight="1"/>
    <row r="64" spans="5:11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</sheetData>
  <mergeCells count="23">
    <mergeCell ref="K8:M8"/>
    <mergeCell ref="K9:L9"/>
    <mergeCell ref="K10:L10"/>
    <mergeCell ref="B11:B22"/>
    <mergeCell ref="K11:L11"/>
    <mergeCell ref="A28:C28"/>
    <mergeCell ref="A1:F1"/>
    <mergeCell ref="A3:B3"/>
    <mergeCell ref="A4:A23"/>
    <mergeCell ref="B4:B7"/>
    <mergeCell ref="B8:B10"/>
    <mergeCell ref="B23:C23"/>
    <mergeCell ref="A24:C24"/>
    <mergeCell ref="A25:C25"/>
    <mergeCell ref="A26:C26"/>
    <mergeCell ref="A27:C27"/>
    <mergeCell ref="A35:C35"/>
    <mergeCell ref="A29:C29"/>
    <mergeCell ref="A30:C30"/>
    <mergeCell ref="A31:C31"/>
    <mergeCell ref="A32:C32"/>
    <mergeCell ref="A33:C33"/>
    <mergeCell ref="A34:C34"/>
  </mergeCells>
  <phoneticPr fontId="1" type="noConversion"/>
  <printOptions horizontalCentered="1" verticalCentered="1" gridLinesSet="0"/>
  <pageMargins left="0.78740157480314965" right="0.59055118110236227" top="0.43307086614173229" bottom="0.35433070866141736" header="0.31496062992125984" footer="0.31496062992125984"/>
  <pageSetup paperSize="9" scale="75" orientation="landscape" verticalDpi="300" r:id="rId1"/>
  <headerFooter alignWithMargins="0"/>
  <rowBreaks count="1" manualBreakCount="1">
    <brk id="36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731E-D287-47E5-B6F3-2F1C72110755}">
  <sheetPr>
    <pageSetUpPr fitToPage="1"/>
  </sheetPr>
  <dimension ref="A1:T29"/>
  <sheetViews>
    <sheetView workbookViewId="0"/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225" t="s">
        <v>2</v>
      </c>
      <c r="B3" s="225" t="s">
        <v>3</v>
      </c>
      <c r="C3" s="225" t="s">
        <v>4</v>
      </c>
      <c r="D3" s="225" t="s">
        <v>5</v>
      </c>
      <c r="E3" s="225" t="s">
        <v>6</v>
      </c>
      <c r="F3" s="225"/>
      <c r="G3" s="225" t="s">
        <v>9</v>
      </c>
      <c r="H3" s="225"/>
      <c r="I3" s="225" t="s">
        <v>10</v>
      </c>
      <c r="J3" s="225"/>
      <c r="K3" s="225" t="s">
        <v>11</v>
      </c>
      <c r="L3" s="225"/>
      <c r="M3" s="225" t="s">
        <v>12</v>
      </c>
      <c r="N3" s="227" t="s">
        <v>13</v>
      </c>
      <c r="O3" s="227" t="s">
        <v>14</v>
      </c>
      <c r="P3" s="227" t="s">
        <v>15</v>
      </c>
      <c r="Q3" s="227" t="s">
        <v>16</v>
      </c>
      <c r="R3" s="227" t="s">
        <v>17</v>
      </c>
      <c r="S3" s="227" t="s">
        <v>18</v>
      </c>
      <c r="T3" s="227" t="s">
        <v>19</v>
      </c>
    </row>
    <row r="4" spans="1:20" ht="30" customHeight="1">
      <c r="A4" s="226"/>
      <c r="B4" s="226"/>
      <c r="C4" s="226"/>
      <c r="D4" s="22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6"/>
      <c r="N4" s="227"/>
      <c r="O4" s="227"/>
      <c r="P4" s="227"/>
      <c r="Q4" s="227"/>
      <c r="R4" s="227"/>
      <c r="S4" s="227"/>
      <c r="T4" s="227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>
        <f>F6+F7+F8+F9+F10+F11</f>
        <v>0</v>
      </c>
      <c r="F5" s="12">
        <f t="shared" ref="F5:F11" si="0">E5*D5</f>
        <v>0</v>
      </c>
      <c r="G5" s="12">
        <f>H6+H7+H8+H9+H10+H11</f>
        <v>0</v>
      </c>
      <c r="H5" s="12">
        <f t="shared" ref="H5:H11" si="1">G5*D5</f>
        <v>0</v>
      </c>
      <c r="I5" s="12">
        <f>J6+J7+J8+J9+J10+J11</f>
        <v>0</v>
      </c>
      <c r="J5" s="12">
        <f t="shared" ref="J5:J11" si="2">I5*D5</f>
        <v>0</v>
      </c>
      <c r="K5" s="12">
        <f t="shared" ref="K5:L11" si="3">E5+G5+I5</f>
        <v>0</v>
      </c>
      <c r="L5" s="12">
        <f t="shared" si="3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>
        <f>공종별내역서!F55</f>
        <v>0</v>
      </c>
      <c r="F6" s="12">
        <f t="shared" si="0"/>
        <v>0</v>
      </c>
      <c r="G6" s="12">
        <f>공종별내역서!H55</f>
        <v>0</v>
      </c>
      <c r="H6" s="12">
        <f t="shared" si="1"/>
        <v>0</v>
      </c>
      <c r="I6" s="12">
        <f>공종별내역서!J55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>
      <c r="A7" s="10" t="s">
        <v>212</v>
      </c>
      <c r="B7" s="10" t="s">
        <v>52</v>
      </c>
      <c r="C7" s="10" t="s">
        <v>52</v>
      </c>
      <c r="D7" s="11">
        <v>1</v>
      </c>
      <c r="E7" s="12">
        <f>공종별내역서!F107</f>
        <v>0</v>
      </c>
      <c r="F7" s="12">
        <f t="shared" si="0"/>
        <v>0</v>
      </c>
      <c r="G7" s="12">
        <f>공종별내역서!H107</f>
        <v>0</v>
      </c>
      <c r="H7" s="12">
        <f t="shared" si="1"/>
        <v>0</v>
      </c>
      <c r="I7" s="12">
        <f>공종별내역서!J107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0" t="s">
        <v>52</v>
      </c>
      <c r="N7" s="1" t="s">
        <v>213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8"/>
    </row>
    <row r="8" spans="1:20" ht="30" customHeight="1">
      <c r="A8" s="10" t="s">
        <v>343</v>
      </c>
      <c r="B8" s="10" t="s">
        <v>52</v>
      </c>
      <c r="C8" s="10" t="s">
        <v>52</v>
      </c>
      <c r="D8" s="11">
        <v>1</v>
      </c>
      <c r="E8" s="12">
        <f>공종별내역서!F133</f>
        <v>0</v>
      </c>
      <c r="F8" s="12">
        <f t="shared" si="0"/>
        <v>0</v>
      </c>
      <c r="G8" s="12">
        <f>공종별내역서!H133</f>
        <v>0</v>
      </c>
      <c r="H8" s="12">
        <f t="shared" si="1"/>
        <v>0</v>
      </c>
      <c r="I8" s="12">
        <f>공종별내역서!J133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0" t="s">
        <v>52</v>
      </c>
      <c r="N8" s="1" t="s">
        <v>344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8"/>
    </row>
    <row r="9" spans="1:20" ht="30" customHeight="1">
      <c r="A9" s="10" t="s">
        <v>374</v>
      </c>
      <c r="B9" s="10" t="s">
        <v>52</v>
      </c>
      <c r="C9" s="10" t="s">
        <v>52</v>
      </c>
      <c r="D9" s="11">
        <v>1</v>
      </c>
      <c r="E9" s="12">
        <f>공종별내역서!F185</f>
        <v>0</v>
      </c>
      <c r="F9" s="12">
        <f t="shared" si="0"/>
        <v>0</v>
      </c>
      <c r="G9" s="12">
        <f>공종별내역서!H185</f>
        <v>0</v>
      </c>
      <c r="H9" s="12">
        <f t="shared" si="1"/>
        <v>0</v>
      </c>
      <c r="I9" s="12">
        <f>공종별내역서!J185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0" t="s">
        <v>52</v>
      </c>
      <c r="N9" s="1" t="s">
        <v>375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8"/>
    </row>
    <row r="10" spans="1:20" ht="30" customHeight="1">
      <c r="A10" s="10" t="s">
        <v>460</v>
      </c>
      <c r="B10" s="10" t="s">
        <v>52</v>
      </c>
      <c r="C10" s="10" t="s">
        <v>52</v>
      </c>
      <c r="D10" s="11">
        <v>1</v>
      </c>
      <c r="E10" s="12">
        <f>공종별내역서!F211</f>
        <v>0</v>
      </c>
      <c r="F10" s="12">
        <f t="shared" si="0"/>
        <v>0</v>
      </c>
      <c r="G10" s="12">
        <f>공종별내역서!H211</f>
        <v>0</v>
      </c>
      <c r="H10" s="12">
        <f t="shared" si="1"/>
        <v>0</v>
      </c>
      <c r="I10" s="12">
        <f>공종별내역서!J211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0" t="s">
        <v>52</v>
      </c>
      <c r="N10" s="1" t="s">
        <v>461</v>
      </c>
      <c r="O10" s="1" t="s">
        <v>52</v>
      </c>
      <c r="P10" s="1" t="s">
        <v>53</v>
      </c>
      <c r="Q10" s="1" t="s">
        <v>52</v>
      </c>
      <c r="R10">
        <v>2</v>
      </c>
      <c r="S10" s="1" t="s">
        <v>52</v>
      </c>
      <c r="T10" s="8"/>
    </row>
    <row r="11" spans="1:20" ht="30" customHeight="1">
      <c r="A11" s="10" t="s">
        <v>507</v>
      </c>
      <c r="B11" s="10" t="s">
        <v>52</v>
      </c>
      <c r="C11" s="10" t="s">
        <v>52</v>
      </c>
      <c r="D11" s="11">
        <v>1</v>
      </c>
      <c r="E11" s="12">
        <f>공종별내역서!F237</f>
        <v>0</v>
      </c>
      <c r="F11" s="12">
        <f t="shared" si="0"/>
        <v>0</v>
      </c>
      <c r="G11" s="12">
        <f>공종별내역서!H237</f>
        <v>0</v>
      </c>
      <c r="H11" s="12">
        <f t="shared" si="1"/>
        <v>0</v>
      </c>
      <c r="I11" s="12">
        <f>공종별내역서!J237</f>
        <v>0</v>
      </c>
      <c r="J11" s="12">
        <f t="shared" si="2"/>
        <v>0</v>
      </c>
      <c r="K11" s="12">
        <f t="shared" si="3"/>
        <v>0</v>
      </c>
      <c r="L11" s="12">
        <f t="shared" si="3"/>
        <v>0</v>
      </c>
      <c r="M11" s="10" t="s">
        <v>52</v>
      </c>
      <c r="N11" s="1" t="s">
        <v>508</v>
      </c>
      <c r="O11" s="1" t="s">
        <v>52</v>
      </c>
      <c r="P11" s="1" t="s">
        <v>53</v>
      </c>
      <c r="Q11" s="1" t="s">
        <v>52</v>
      </c>
      <c r="R11">
        <v>2</v>
      </c>
      <c r="S11" s="1" t="s">
        <v>52</v>
      </c>
      <c r="T11" s="8"/>
    </row>
    <row r="12" spans="1:20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T27" s="8"/>
    </row>
    <row r="28" spans="1:20" ht="30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8"/>
    </row>
    <row r="29" spans="1:20" ht="30" customHeight="1">
      <c r="A29" s="10" t="s">
        <v>210</v>
      </c>
      <c r="B29" s="11"/>
      <c r="C29" s="11"/>
      <c r="D29" s="11"/>
      <c r="E29" s="11"/>
      <c r="F29" s="12">
        <f>F5</f>
        <v>0</v>
      </c>
      <c r="G29" s="11"/>
      <c r="H29" s="12">
        <f>H5</f>
        <v>0</v>
      </c>
      <c r="I29" s="11"/>
      <c r="J29" s="12">
        <f>J5</f>
        <v>0</v>
      </c>
      <c r="K29" s="11"/>
      <c r="L29" s="12">
        <f>L5</f>
        <v>0</v>
      </c>
      <c r="M29" s="11"/>
      <c r="T2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D8F0F-1EF5-4AE1-AC67-3E64C1712FEF}">
  <sheetPr>
    <pageSetUpPr fitToPage="1"/>
  </sheetPr>
  <dimension ref="A1:AV237"/>
  <sheetViews>
    <sheetView workbookViewId="0">
      <selection activeCell="E5" sqref="E5:K23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225" t="s">
        <v>2</v>
      </c>
      <c r="B2" s="225" t="s">
        <v>3</v>
      </c>
      <c r="C2" s="225" t="s">
        <v>4</v>
      </c>
      <c r="D2" s="225" t="s">
        <v>5</v>
      </c>
      <c r="E2" s="225" t="s">
        <v>6</v>
      </c>
      <c r="F2" s="225"/>
      <c r="G2" s="225" t="s">
        <v>9</v>
      </c>
      <c r="H2" s="225"/>
      <c r="I2" s="225" t="s">
        <v>10</v>
      </c>
      <c r="J2" s="225"/>
      <c r="K2" s="225" t="s">
        <v>11</v>
      </c>
      <c r="L2" s="225"/>
      <c r="M2" s="225" t="s">
        <v>12</v>
      </c>
      <c r="N2" s="227" t="s">
        <v>20</v>
      </c>
      <c r="O2" s="227" t="s">
        <v>14</v>
      </c>
      <c r="P2" s="227" t="s">
        <v>21</v>
      </c>
      <c r="Q2" s="227" t="s">
        <v>13</v>
      </c>
      <c r="R2" s="227" t="s">
        <v>22</v>
      </c>
      <c r="S2" s="227" t="s">
        <v>23</v>
      </c>
      <c r="T2" s="227" t="s">
        <v>24</v>
      </c>
      <c r="U2" s="227" t="s">
        <v>25</v>
      </c>
      <c r="V2" s="227" t="s">
        <v>26</v>
      </c>
      <c r="W2" s="227" t="s">
        <v>27</v>
      </c>
      <c r="X2" s="227" t="s">
        <v>28</v>
      </c>
      <c r="Y2" s="227" t="s">
        <v>29</v>
      </c>
      <c r="Z2" s="227" t="s">
        <v>30</v>
      </c>
      <c r="AA2" s="227" t="s">
        <v>31</v>
      </c>
      <c r="AB2" s="227" t="s">
        <v>32</v>
      </c>
      <c r="AC2" s="227" t="s">
        <v>33</v>
      </c>
      <c r="AD2" s="227" t="s">
        <v>34</v>
      </c>
      <c r="AE2" s="227" t="s">
        <v>35</v>
      </c>
      <c r="AF2" s="227" t="s">
        <v>36</v>
      </c>
      <c r="AG2" s="227" t="s">
        <v>37</v>
      </c>
      <c r="AH2" s="227" t="s">
        <v>38</v>
      </c>
      <c r="AI2" s="227" t="s">
        <v>39</v>
      </c>
      <c r="AJ2" s="227" t="s">
        <v>40</v>
      </c>
      <c r="AK2" s="227" t="s">
        <v>41</v>
      </c>
      <c r="AL2" s="227" t="s">
        <v>42</v>
      </c>
      <c r="AM2" s="227" t="s">
        <v>43</v>
      </c>
      <c r="AN2" s="227" t="s">
        <v>44</v>
      </c>
      <c r="AO2" s="227" t="s">
        <v>45</v>
      </c>
      <c r="AP2" s="227" t="s">
        <v>46</v>
      </c>
      <c r="AQ2" s="227" t="s">
        <v>47</v>
      </c>
      <c r="AR2" s="227" t="s">
        <v>48</v>
      </c>
      <c r="AS2" s="227" t="s">
        <v>16</v>
      </c>
      <c r="AT2" s="227" t="s">
        <v>17</v>
      </c>
      <c r="AU2" s="227" t="s">
        <v>49</v>
      </c>
      <c r="AV2" s="227" t="s">
        <v>50</v>
      </c>
    </row>
    <row r="3" spans="1:48" ht="30" customHeight="1">
      <c r="A3" s="225"/>
      <c r="B3" s="225"/>
      <c r="C3" s="225"/>
      <c r="D3" s="22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25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  <c r="AV3" s="227"/>
    </row>
    <row r="4" spans="1:48" ht="30" customHeight="1">
      <c r="A4" s="13" t="s">
        <v>54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>
      <c r="A5" s="13" t="s">
        <v>56</v>
      </c>
      <c r="B5" s="13" t="s">
        <v>57</v>
      </c>
      <c r="C5" s="13" t="s">
        <v>58</v>
      </c>
      <c r="D5" s="11">
        <v>522</v>
      </c>
      <c r="E5" s="12"/>
      <c r="F5" s="12"/>
      <c r="G5" s="12"/>
      <c r="H5" s="12"/>
      <c r="I5" s="12"/>
      <c r="J5" s="12"/>
      <c r="K5" s="12"/>
      <c r="L5" s="12">
        <f t="shared" ref="L5:L39" si="0">TRUNC(F5+H5+J5, 0)</f>
        <v>0</v>
      </c>
      <c r="M5" s="13" t="s">
        <v>59</v>
      </c>
      <c r="N5" s="1" t="s">
        <v>60</v>
      </c>
      <c r="O5" s="1" t="s">
        <v>52</v>
      </c>
      <c r="P5" s="1" t="s">
        <v>52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52</v>
      </c>
      <c r="AS5" s="1" t="s">
        <v>52</v>
      </c>
      <c r="AU5" s="1" t="s">
        <v>63</v>
      </c>
      <c r="AV5">
        <v>144</v>
      </c>
    </row>
    <row r="6" spans="1:48" ht="30" customHeight="1">
      <c r="A6" s="13" t="s">
        <v>56</v>
      </c>
      <c r="B6" s="13" t="s">
        <v>64</v>
      </c>
      <c r="C6" s="13" t="s">
        <v>58</v>
      </c>
      <c r="D6" s="11">
        <v>34</v>
      </c>
      <c r="E6" s="12"/>
      <c r="F6" s="12"/>
      <c r="G6" s="12"/>
      <c r="H6" s="12"/>
      <c r="I6" s="12"/>
      <c r="J6" s="12"/>
      <c r="K6" s="12"/>
      <c r="L6" s="12">
        <f t="shared" si="0"/>
        <v>0</v>
      </c>
      <c r="M6" s="13" t="s">
        <v>65</v>
      </c>
      <c r="N6" s="1" t="s">
        <v>66</v>
      </c>
      <c r="O6" s="1" t="s">
        <v>52</v>
      </c>
      <c r="P6" s="1" t="s">
        <v>52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52</v>
      </c>
      <c r="AS6" s="1" t="s">
        <v>52</v>
      </c>
      <c r="AU6" s="1" t="s">
        <v>67</v>
      </c>
      <c r="AV6">
        <v>147</v>
      </c>
    </row>
    <row r="7" spans="1:48" ht="30" customHeight="1">
      <c r="A7" s="13" t="s">
        <v>68</v>
      </c>
      <c r="B7" s="13" t="s">
        <v>69</v>
      </c>
      <c r="C7" s="13" t="s">
        <v>58</v>
      </c>
      <c r="D7" s="11">
        <v>34</v>
      </c>
      <c r="E7" s="12"/>
      <c r="F7" s="12"/>
      <c r="G7" s="12"/>
      <c r="H7" s="12"/>
      <c r="I7" s="12"/>
      <c r="J7" s="12"/>
      <c r="K7" s="12"/>
      <c r="L7" s="12">
        <f t="shared" si="0"/>
        <v>0</v>
      </c>
      <c r="M7" s="13" t="s">
        <v>70</v>
      </c>
      <c r="N7" s="1" t="s">
        <v>71</v>
      </c>
      <c r="O7" s="1" t="s">
        <v>52</v>
      </c>
      <c r="P7" s="1" t="s">
        <v>52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52</v>
      </c>
      <c r="AS7" s="1" t="s">
        <v>52</v>
      </c>
      <c r="AU7" s="1" t="s">
        <v>72</v>
      </c>
      <c r="AV7">
        <v>146</v>
      </c>
    </row>
    <row r="8" spans="1:48" ht="30" customHeight="1">
      <c r="A8" s="13" t="s">
        <v>68</v>
      </c>
      <c r="B8" s="13" t="s">
        <v>73</v>
      </c>
      <c r="C8" s="13" t="s">
        <v>58</v>
      </c>
      <c r="D8" s="11">
        <v>131</v>
      </c>
      <c r="E8" s="12"/>
      <c r="F8" s="12"/>
      <c r="G8" s="12"/>
      <c r="H8" s="12"/>
      <c r="I8" s="12"/>
      <c r="J8" s="12"/>
      <c r="K8" s="12"/>
      <c r="L8" s="12">
        <f t="shared" si="0"/>
        <v>0</v>
      </c>
      <c r="M8" s="13" t="s">
        <v>74</v>
      </c>
      <c r="N8" s="1" t="s">
        <v>75</v>
      </c>
      <c r="O8" s="1" t="s">
        <v>52</v>
      </c>
      <c r="P8" s="1" t="s">
        <v>52</v>
      </c>
      <c r="Q8" s="1" t="s">
        <v>55</v>
      </c>
      <c r="R8" s="1" t="s">
        <v>61</v>
      </c>
      <c r="S8" s="1" t="s">
        <v>62</v>
      </c>
      <c r="T8" s="1" t="s">
        <v>62</v>
      </c>
      <c r="AR8" s="1" t="s">
        <v>52</v>
      </c>
      <c r="AS8" s="1" t="s">
        <v>52</v>
      </c>
      <c r="AU8" s="1" t="s">
        <v>76</v>
      </c>
      <c r="AV8">
        <v>145</v>
      </c>
    </row>
    <row r="9" spans="1:48" ht="30" customHeight="1">
      <c r="A9" s="13" t="s">
        <v>77</v>
      </c>
      <c r="B9" s="13" t="s">
        <v>78</v>
      </c>
      <c r="C9" s="13" t="s">
        <v>79</v>
      </c>
      <c r="D9" s="11">
        <v>10</v>
      </c>
      <c r="E9" s="12"/>
      <c r="F9" s="12"/>
      <c r="G9" s="12"/>
      <c r="H9" s="12"/>
      <c r="I9" s="12"/>
      <c r="J9" s="12"/>
      <c r="K9" s="12"/>
      <c r="L9" s="12">
        <f t="shared" si="0"/>
        <v>0</v>
      </c>
      <c r="M9" s="13" t="s">
        <v>52</v>
      </c>
      <c r="N9" s="1" t="s">
        <v>80</v>
      </c>
      <c r="O9" s="1" t="s">
        <v>52</v>
      </c>
      <c r="P9" s="1" t="s">
        <v>52</v>
      </c>
      <c r="Q9" s="1" t="s">
        <v>55</v>
      </c>
      <c r="R9" s="1" t="s">
        <v>62</v>
      </c>
      <c r="S9" s="1" t="s">
        <v>62</v>
      </c>
      <c r="T9" s="1" t="s">
        <v>61</v>
      </c>
      <c r="AR9" s="1" t="s">
        <v>52</v>
      </c>
      <c r="AS9" s="1" t="s">
        <v>52</v>
      </c>
      <c r="AU9" s="1" t="s">
        <v>81</v>
      </c>
      <c r="AV9">
        <v>148</v>
      </c>
    </row>
    <row r="10" spans="1:48" ht="30" customHeight="1">
      <c r="A10" s="13" t="s">
        <v>82</v>
      </c>
      <c r="B10" s="13" t="s">
        <v>83</v>
      </c>
      <c r="C10" s="13" t="s">
        <v>84</v>
      </c>
      <c r="D10" s="11">
        <v>2</v>
      </c>
      <c r="E10" s="12"/>
      <c r="F10" s="12"/>
      <c r="G10" s="12"/>
      <c r="H10" s="12"/>
      <c r="I10" s="12"/>
      <c r="J10" s="12"/>
      <c r="K10" s="12"/>
      <c r="L10" s="12">
        <f t="shared" si="0"/>
        <v>0</v>
      </c>
      <c r="M10" s="13" t="s">
        <v>85</v>
      </c>
      <c r="N10" s="1" t="s">
        <v>86</v>
      </c>
      <c r="O10" s="1" t="s">
        <v>52</v>
      </c>
      <c r="P10" s="1" t="s">
        <v>52</v>
      </c>
      <c r="Q10" s="1" t="s">
        <v>55</v>
      </c>
      <c r="R10" s="1" t="s">
        <v>61</v>
      </c>
      <c r="S10" s="1" t="s">
        <v>62</v>
      </c>
      <c r="T10" s="1" t="s">
        <v>62</v>
      </c>
      <c r="AR10" s="1" t="s">
        <v>52</v>
      </c>
      <c r="AS10" s="1" t="s">
        <v>52</v>
      </c>
      <c r="AU10" s="1" t="s">
        <v>87</v>
      </c>
      <c r="AV10">
        <v>149</v>
      </c>
    </row>
    <row r="11" spans="1:48" ht="30" customHeight="1">
      <c r="A11" s="13" t="s">
        <v>82</v>
      </c>
      <c r="B11" s="13" t="s">
        <v>88</v>
      </c>
      <c r="C11" s="13" t="s">
        <v>84</v>
      </c>
      <c r="D11" s="11">
        <v>8</v>
      </c>
      <c r="E11" s="12"/>
      <c r="F11" s="12"/>
      <c r="G11" s="12"/>
      <c r="H11" s="12"/>
      <c r="I11" s="12"/>
      <c r="J11" s="12"/>
      <c r="K11" s="12"/>
      <c r="L11" s="12">
        <f t="shared" si="0"/>
        <v>0</v>
      </c>
      <c r="M11" s="13" t="s">
        <v>89</v>
      </c>
      <c r="N11" s="1" t="s">
        <v>90</v>
      </c>
      <c r="O11" s="1" t="s">
        <v>52</v>
      </c>
      <c r="P11" s="1" t="s">
        <v>52</v>
      </c>
      <c r="Q11" s="1" t="s">
        <v>55</v>
      </c>
      <c r="R11" s="1" t="s">
        <v>61</v>
      </c>
      <c r="S11" s="1" t="s">
        <v>62</v>
      </c>
      <c r="T11" s="1" t="s">
        <v>62</v>
      </c>
      <c r="AR11" s="1" t="s">
        <v>52</v>
      </c>
      <c r="AS11" s="1" t="s">
        <v>52</v>
      </c>
      <c r="AU11" s="1" t="s">
        <v>91</v>
      </c>
      <c r="AV11">
        <v>150</v>
      </c>
    </row>
    <row r="12" spans="1:48" ht="30" customHeight="1">
      <c r="A12" s="13" t="s">
        <v>92</v>
      </c>
      <c r="B12" s="13" t="s">
        <v>93</v>
      </c>
      <c r="C12" s="13" t="s">
        <v>58</v>
      </c>
      <c r="D12" s="11">
        <v>3</v>
      </c>
      <c r="E12" s="12"/>
      <c r="F12" s="12"/>
      <c r="G12" s="12"/>
      <c r="H12" s="12"/>
      <c r="I12" s="12"/>
      <c r="J12" s="12"/>
      <c r="K12" s="12"/>
      <c r="L12" s="12">
        <f t="shared" si="0"/>
        <v>0</v>
      </c>
      <c r="M12" s="13" t="s">
        <v>94</v>
      </c>
      <c r="N12" s="1" t="s">
        <v>95</v>
      </c>
      <c r="O12" s="1" t="s">
        <v>52</v>
      </c>
      <c r="P12" s="1" t="s">
        <v>52</v>
      </c>
      <c r="Q12" s="1" t="s">
        <v>55</v>
      </c>
      <c r="R12" s="1" t="s">
        <v>61</v>
      </c>
      <c r="S12" s="1" t="s">
        <v>62</v>
      </c>
      <c r="T12" s="1" t="s">
        <v>62</v>
      </c>
      <c r="AR12" s="1" t="s">
        <v>52</v>
      </c>
      <c r="AS12" s="1" t="s">
        <v>52</v>
      </c>
      <c r="AU12" s="1" t="s">
        <v>96</v>
      </c>
      <c r="AV12">
        <v>151</v>
      </c>
    </row>
    <row r="13" spans="1:48" ht="30" customHeight="1">
      <c r="A13" s="13" t="s">
        <v>92</v>
      </c>
      <c r="B13" s="13" t="s">
        <v>97</v>
      </c>
      <c r="C13" s="13" t="s">
        <v>58</v>
      </c>
      <c r="D13" s="11">
        <v>3</v>
      </c>
      <c r="E13" s="12"/>
      <c r="F13" s="12"/>
      <c r="G13" s="12"/>
      <c r="H13" s="12"/>
      <c r="I13" s="12"/>
      <c r="J13" s="12"/>
      <c r="K13" s="12"/>
      <c r="L13" s="12">
        <f t="shared" si="0"/>
        <v>0</v>
      </c>
      <c r="M13" s="13" t="s">
        <v>98</v>
      </c>
      <c r="N13" s="1" t="s">
        <v>99</v>
      </c>
      <c r="O13" s="1" t="s">
        <v>52</v>
      </c>
      <c r="P13" s="1" t="s">
        <v>52</v>
      </c>
      <c r="Q13" s="1" t="s">
        <v>55</v>
      </c>
      <c r="R13" s="1" t="s">
        <v>61</v>
      </c>
      <c r="S13" s="1" t="s">
        <v>62</v>
      </c>
      <c r="T13" s="1" t="s">
        <v>62</v>
      </c>
      <c r="AR13" s="1" t="s">
        <v>52</v>
      </c>
      <c r="AS13" s="1" t="s">
        <v>52</v>
      </c>
      <c r="AU13" s="1" t="s">
        <v>100</v>
      </c>
      <c r="AV13">
        <v>152</v>
      </c>
    </row>
    <row r="14" spans="1:48" ht="30" customHeight="1">
      <c r="A14" s="13" t="s">
        <v>101</v>
      </c>
      <c r="B14" s="13" t="s">
        <v>102</v>
      </c>
      <c r="C14" s="13" t="s">
        <v>58</v>
      </c>
      <c r="D14" s="11">
        <v>2</v>
      </c>
      <c r="E14" s="12"/>
      <c r="F14" s="12"/>
      <c r="G14" s="12"/>
      <c r="H14" s="12"/>
      <c r="I14" s="12"/>
      <c r="J14" s="12"/>
      <c r="K14" s="12"/>
      <c r="L14" s="12">
        <f t="shared" si="0"/>
        <v>0</v>
      </c>
      <c r="M14" s="13" t="s">
        <v>103</v>
      </c>
      <c r="N14" s="1" t="s">
        <v>104</v>
      </c>
      <c r="O14" s="1" t="s">
        <v>52</v>
      </c>
      <c r="P14" s="1" t="s">
        <v>52</v>
      </c>
      <c r="Q14" s="1" t="s">
        <v>55</v>
      </c>
      <c r="R14" s="1" t="s">
        <v>61</v>
      </c>
      <c r="S14" s="1" t="s">
        <v>62</v>
      </c>
      <c r="T14" s="1" t="s">
        <v>62</v>
      </c>
      <c r="AR14" s="1" t="s">
        <v>52</v>
      </c>
      <c r="AS14" s="1" t="s">
        <v>52</v>
      </c>
      <c r="AU14" s="1" t="s">
        <v>105</v>
      </c>
      <c r="AV14">
        <v>153</v>
      </c>
    </row>
    <row r="15" spans="1:48" ht="30" customHeight="1">
      <c r="A15" s="13" t="s">
        <v>101</v>
      </c>
      <c r="B15" s="13" t="s">
        <v>106</v>
      </c>
      <c r="C15" s="13" t="s">
        <v>58</v>
      </c>
      <c r="D15" s="11">
        <v>116</v>
      </c>
      <c r="E15" s="12"/>
      <c r="F15" s="12"/>
      <c r="G15" s="12"/>
      <c r="H15" s="12"/>
      <c r="I15" s="12"/>
      <c r="J15" s="12"/>
      <c r="K15" s="12"/>
      <c r="L15" s="12">
        <f t="shared" si="0"/>
        <v>0</v>
      </c>
      <c r="M15" s="13" t="s">
        <v>107</v>
      </c>
      <c r="N15" s="1" t="s">
        <v>108</v>
      </c>
      <c r="O15" s="1" t="s">
        <v>52</v>
      </c>
      <c r="P15" s="1" t="s">
        <v>52</v>
      </c>
      <c r="Q15" s="1" t="s">
        <v>55</v>
      </c>
      <c r="R15" s="1" t="s">
        <v>61</v>
      </c>
      <c r="S15" s="1" t="s">
        <v>62</v>
      </c>
      <c r="T15" s="1" t="s">
        <v>62</v>
      </c>
      <c r="AR15" s="1" t="s">
        <v>52</v>
      </c>
      <c r="AS15" s="1" t="s">
        <v>52</v>
      </c>
      <c r="AU15" s="1" t="s">
        <v>109</v>
      </c>
      <c r="AV15">
        <v>154</v>
      </c>
    </row>
    <row r="16" spans="1:48" ht="30" customHeight="1">
      <c r="A16" s="13" t="s">
        <v>110</v>
      </c>
      <c r="B16" s="13" t="s">
        <v>111</v>
      </c>
      <c r="C16" s="13" t="s">
        <v>79</v>
      </c>
      <c r="D16" s="11">
        <v>6</v>
      </c>
      <c r="E16" s="12"/>
      <c r="F16" s="12"/>
      <c r="G16" s="12"/>
      <c r="H16" s="12"/>
      <c r="I16" s="12"/>
      <c r="J16" s="12"/>
      <c r="K16" s="12"/>
      <c r="L16" s="12">
        <f t="shared" si="0"/>
        <v>0</v>
      </c>
      <c r="M16" s="13" t="s">
        <v>112</v>
      </c>
      <c r="N16" s="1" t="s">
        <v>113</v>
      </c>
      <c r="O16" s="1" t="s">
        <v>52</v>
      </c>
      <c r="P16" s="1" t="s">
        <v>52</v>
      </c>
      <c r="Q16" s="1" t="s">
        <v>55</v>
      </c>
      <c r="R16" s="1" t="s">
        <v>61</v>
      </c>
      <c r="S16" s="1" t="s">
        <v>62</v>
      </c>
      <c r="T16" s="1" t="s">
        <v>62</v>
      </c>
      <c r="AR16" s="1" t="s">
        <v>52</v>
      </c>
      <c r="AS16" s="1" t="s">
        <v>52</v>
      </c>
      <c r="AU16" s="1" t="s">
        <v>114</v>
      </c>
      <c r="AV16">
        <v>155</v>
      </c>
    </row>
    <row r="17" spans="1:48" ht="30" customHeight="1">
      <c r="A17" s="13" t="s">
        <v>115</v>
      </c>
      <c r="B17" s="13" t="s">
        <v>116</v>
      </c>
      <c r="C17" s="13" t="s">
        <v>58</v>
      </c>
      <c r="D17" s="11">
        <v>4</v>
      </c>
      <c r="E17" s="12"/>
      <c r="F17" s="12"/>
      <c r="G17" s="12"/>
      <c r="H17" s="12"/>
      <c r="I17" s="12"/>
      <c r="J17" s="12"/>
      <c r="K17" s="12"/>
      <c r="L17" s="12">
        <f t="shared" si="0"/>
        <v>0</v>
      </c>
      <c r="M17" s="13" t="s">
        <v>117</v>
      </c>
      <c r="N17" s="1" t="s">
        <v>118</v>
      </c>
      <c r="O17" s="1" t="s">
        <v>52</v>
      </c>
      <c r="P17" s="1" t="s">
        <v>52</v>
      </c>
      <c r="Q17" s="1" t="s">
        <v>55</v>
      </c>
      <c r="R17" s="1" t="s">
        <v>61</v>
      </c>
      <c r="S17" s="1" t="s">
        <v>62</v>
      </c>
      <c r="T17" s="1" t="s">
        <v>62</v>
      </c>
      <c r="AR17" s="1" t="s">
        <v>52</v>
      </c>
      <c r="AS17" s="1" t="s">
        <v>52</v>
      </c>
      <c r="AU17" s="1" t="s">
        <v>119</v>
      </c>
      <c r="AV17">
        <v>156</v>
      </c>
    </row>
    <row r="18" spans="1:48" ht="30" customHeight="1">
      <c r="A18" s="13" t="s">
        <v>120</v>
      </c>
      <c r="B18" s="13" t="s">
        <v>121</v>
      </c>
      <c r="C18" s="13" t="s">
        <v>79</v>
      </c>
      <c r="D18" s="11">
        <v>20</v>
      </c>
      <c r="E18" s="12"/>
      <c r="F18" s="12"/>
      <c r="G18" s="12"/>
      <c r="H18" s="12"/>
      <c r="I18" s="12"/>
      <c r="J18" s="12"/>
      <c r="K18" s="12"/>
      <c r="L18" s="12">
        <f t="shared" si="0"/>
        <v>0</v>
      </c>
      <c r="M18" s="13" t="s">
        <v>122</v>
      </c>
      <c r="N18" s="1" t="s">
        <v>123</v>
      </c>
      <c r="O18" s="1" t="s">
        <v>52</v>
      </c>
      <c r="P18" s="1" t="s">
        <v>52</v>
      </c>
      <c r="Q18" s="1" t="s">
        <v>55</v>
      </c>
      <c r="R18" s="1" t="s">
        <v>61</v>
      </c>
      <c r="S18" s="1" t="s">
        <v>62</v>
      </c>
      <c r="T18" s="1" t="s">
        <v>62</v>
      </c>
      <c r="AR18" s="1" t="s">
        <v>52</v>
      </c>
      <c r="AS18" s="1" t="s">
        <v>52</v>
      </c>
      <c r="AU18" s="1" t="s">
        <v>124</v>
      </c>
      <c r="AV18">
        <v>88</v>
      </c>
    </row>
    <row r="19" spans="1:48" ht="30" customHeight="1">
      <c r="A19" s="13" t="s">
        <v>120</v>
      </c>
      <c r="B19" s="13" t="s">
        <v>125</v>
      </c>
      <c r="C19" s="13" t="s">
        <v>79</v>
      </c>
      <c r="D19" s="11">
        <v>3</v>
      </c>
      <c r="E19" s="12"/>
      <c r="F19" s="12"/>
      <c r="G19" s="12"/>
      <c r="H19" s="12"/>
      <c r="I19" s="12"/>
      <c r="J19" s="12"/>
      <c r="K19" s="12"/>
      <c r="L19" s="12">
        <f t="shared" si="0"/>
        <v>0</v>
      </c>
      <c r="M19" s="13" t="s">
        <v>126</v>
      </c>
      <c r="N19" s="1" t="s">
        <v>127</v>
      </c>
      <c r="O19" s="1" t="s">
        <v>52</v>
      </c>
      <c r="P19" s="1" t="s">
        <v>52</v>
      </c>
      <c r="Q19" s="1" t="s">
        <v>55</v>
      </c>
      <c r="R19" s="1" t="s">
        <v>61</v>
      </c>
      <c r="S19" s="1" t="s">
        <v>62</v>
      </c>
      <c r="T19" s="1" t="s">
        <v>62</v>
      </c>
      <c r="AR19" s="1" t="s">
        <v>52</v>
      </c>
      <c r="AS19" s="1" t="s">
        <v>52</v>
      </c>
      <c r="AU19" s="1" t="s">
        <v>128</v>
      </c>
      <c r="AV19">
        <v>89</v>
      </c>
    </row>
    <row r="20" spans="1:48" ht="30" customHeight="1">
      <c r="A20" s="13" t="s">
        <v>120</v>
      </c>
      <c r="B20" s="13" t="s">
        <v>129</v>
      </c>
      <c r="C20" s="13" t="s">
        <v>79</v>
      </c>
      <c r="D20" s="11">
        <v>1</v>
      </c>
      <c r="E20" s="12"/>
      <c r="F20" s="12"/>
      <c r="G20" s="12"/>
      <c r="H20" s="12"/>
      <c r="I20" s="12"/>
      <c r="J20" s="12"/>
      <c r="K20" s="12"/>
      <c r="L20" s="12">
        <f t="shared" si="0"/>
        <v>0</v>
      </c>
      <c r="M20" s="13" t="s">
        <v>130</v>
      </c>
      <c r="N20" s="1" t="s">
        <v>131</v>
      </c>
      <c r="O20" s="1" t="s">
        <v>52</v>
      </c>
      <c r="P20" s="1" t="s">
        <v>52</v>
      </c>
      <c r="Q20" s="1" t="s">
        <v>55</v>
      </c>
      <c r="R20" s="1" t="s">
        <v>61</v>
      </c>
      <c r="S20" s="1" t="s">
        <v>62</v>
      </c>
      <c r="T20" s="1" t="s">
        <v>62</v>
      </c>
      <c r="AR20" s="1" t="s">
        <v>52</v>
      </c>
      <c r="AS20" s="1" t="s">
        <v>52</v>
      </c>
      <c r="AU20" s="1" t="s">
        <v>132</v>
      </c>
      <c r="AV20">
        <v>90</v>
      </c>
    </row>
    <row r="21" spans="1:48" ht="30" customHeight="1">
      <c r="A21" s="13" t="s">
        <v>133</v>
      </c>
      <c r="B21" s="13" t="s">
        <v>134</v>
      </c>
      <c r="C21" s="13" t="s">
        <v>84</v>
      </c>
      <c r="D21" s="11">
        <v>1</v>
      </c>
      <c r="E21" s="12"/>
      <c r="F21" s="12"/>
      <c r="G21" s="12"/>
      <c r="H21" s="12"/>
      <c r="I21" s="12"/>
      <c r="J21" s="12"/>
      <c r="K21" s="12"/>
      <c r="L21" s="12">
        <f t="shared" si="0"/>
        <v>0</v>
      </c>
      <c r="M21" s="13" t="s">
        <v>135</v>
      </c>
      <c r="N21" s="1" t="s">
        <v>136</v>
      </c>
      <c r="O21" s="1" t="s">
        <v>52</v>
      </c>
      <c r="P21" s="1" t="s">
        <v>52</v>
      </c>
      <c r="Q21" s="1" t="s">
        <v>55</v>
      </c>
      <c r="R21" s="1" t="s">
        <v>61</v>
      </c>
      <c r="S21" s="1" t="s">
        <v>62</v>
      </c>
      <c r="T21" s="1" t="s">
        <v>62</v>
      </c>
      <c r="AR21" s="1" t="s">
        <v>52</v>
      </c>
      <c r="AS21" s="1" t="s">
        <v>52</v>
      </c>
      <c r="AU21" s="1" t="s">
        <v>137</v>
      </c>
      <c r="AV21">
        <v>157</v>
      </c>
    </row>
    <row r="22" spans="1:48" ht="30" customHeight="1">
      <c r="A22" s="13" t="s">
        <v>138</v>
      </c>
      <c r="B22" s="13" t="s">
        <v>121</v>
      </c>
      <c r="C22" s="13" t="s">
        <v>79</v>
      </c>
      <c r="D22" s="11">
        <v>12</v>
      </c>
      <c r="E22" s="12"/>
      <c r="F22" s="12"/>
      <c r="G22" s="12"/>
      <c r="H22" s="12"/>
      <c r="I22" s="12"/>
      <c r="J22" s="12"/>
      <c r="K22" s="12"/>
      <c r="L22" s="12">
        <f t="shared" si="0"/>
        <v>0</v>
      </c>
      <c r="M22" s="13" t="s">
        <v>139</v>
      </c>
      <c r="N22" s="1" t="s">
        <v>140</v>
      </c>
      <c r="O22" s="1" t="s">
        <v>52</v>
      </c>
      <c r="P22" s="1" t="s">
        <v>52</v>
      </c>
      <c r="Q22" s="1" t="s">
        <v>55</v>
      </c>
      <c r="R22" s="1" t="s">
        <v>61</v>
      </c>
      <c r="S22" s="1" t="s">
        <v>62</v>
      </c>
      <c r="T22" s="1" t="s">
        <v>62</v>
      </c>
      <c r="AR22" s="1" t="s">
        <v>52</v>
      </c>
      <c r="AS22" s="1" t="s">
        <v>52</v>
      </c>
      <c r="AU22" s="1" t="s">
        <v>141</v>
      </c>
      <c r="AV22">
        <v>93</v>
      </c>
    </row>
    <row r="23" spans="1:48" ht="30" customHeight="1">
      <c r="A23" s="13" t="s">
        <v>138</v>
      </c>
      <c r="B23" s="13" t="s">
        <v>142</v>
      </c>
      <c r="C23" s="13" t="s">
        <v>79</v>
      </c>
      <c r="D23" s="11">
        <v>2</v>
      </c>
      <c r="E23" s="12"/>
      <c r="F23" s="12"/>
      <c r="G23" s="12"/>
      <c r="H23" s="12"/>
      <c r="I23" s="12"/>
      <c r="J23" s="12"/>
      <c r="K23" s="12"/>
      <c r="L23" s="12">
        <f t="shared" si="0"/>
        <v>0</v>
      </c>
      <c r="M23" s="13" t="s">
        <v>143</v>
      </c>
      <c r="N23" s="1" t="s">
        <v>144</v>
      </c>
      <c r="O23" s="1" t="s">
        <v>52</v>
      </c>
      <c r="P23" s="1" t="s">
        <v>52</v>
      </c>
      <c r="Q23" s="1" t="s">
        <v>55</v>
      </c>
      <c r="R23" s="1" t="s">
        <v>61</v>
      </c>
      <c r="S23" s="1" t="s">
        <v>62</v>
      </c>
      <c r="T23" s="1" t="s">
        <v>62</v>
      </c>
      <c r="AR23" s="1" t="s">
        <v>52</v>
      </c>
      <c r="AS23" s="1" t="s">
        <v>52</v>
      </c>
      <c r="AU23" s="1" t="s">
        <v>145</v>
      </c>
      <c r="AV23">
        <v>94</v>
      </c>
    </row>
    <row r="24" spans="1:48" ht="30" customHeight="1">
      <c r="A24" s="13" t="s">
        <v>138</v>
      </c>
      <c r="B24" s="13" t="s">
        <v>146</v>
      </c>
      <c r="C24" s="13" t="s">
        <v>79</v>
      </c>
      <c r="D24" s="11">
        <v>1</v>
      </c>
      <c r="E24" s="12"/>
      <c r="F24" s="12"/>
      <c r="G24" s="12"/>
      <c r="H24" s="12"/>
      <c r="I24" s="12"/>
      <c r="J24" s="12"/>
      <c r="K24" s="12"/>
      <c r="L24" s="12">
        <f t="shared" si="0"/>
        <v>0</v>
      </c>
      <c r="M24" s="13" t="s">
        <v>147</v>
      </c>
      <c r="N24" s="1" t="s">
        <v>148</v>
      </c>
      <c r="O24" s="1" t="s">
        <v>52</v>
      </c>
      <c r="P24" s="1" t="s">
        <v>52</v>
      </c>
      <c r="Q24" s="1" t="s">
        <v>55</v>
      </c>
      <c r="R24" s="1" t="s">
        <v>61</v>
      </c>
      <c r="S24" s="1" t="s">
        <v>62</v>
      </c>
      <c r="T24" s="1" t="s">
        <v>62</v>
      </c>
      <c r="AR24" s="1" t="s">
        <v>52</v>
      </c>
      <c r="AS24" s="1" t="s">
        <v>52</v>
      </c>
      <c r="AU24" s="1" t="s">
        <v>149</v>
      </c>
      <c r="AV24">
        <v>158</v>
      </c>
    </row>
    <row r="25" spans="1:48" ht="30" customHeight="1">
      <c r="A25" s="13" t="s">
        <v>150</v>
      </c>
      <c r="B25" s="13" t="s">
        <v>151</v>
      </c>
      <c r="C25" s="13" t="s">
        <v>152</v>
      </c>
      <c r="D25" s="11">
        <v>1</v>
      </c>
      <c r="E25" s="12"/>
      <c r="F25" s="12"/>
      <c r="G25" s="12"/>
      <c r="H25" s="12"/>
      <c r="I25" s="12"/>
      <c r="J25" s="12"/>
      <c r="K25" s="12"/>
      <c r="L25" s="12">
        <f t="shared" si="0"/>
        <v>0</v>
      </c>
      <c r="M25" s="13" t="s">
        <v>153</v>
      </c>
      <c r="N25" s="1" t="s">
        <v>154</v>
      </c>
      <c r="O25" s="1" t="s">
        <v>52</v>
      </c>
      <c r="P25" s="1" t="s">
        <v>52</v>
      </c>
      <c r="Q25" s="1" t="s">
        <v>55</v>
      </c>
      <c r="R25" s="1" t="s">
        <v>61</v>
      </c>
      <c r="S25" s="1" t="s">
        <v>62</v>
      </c>
      <c r="T25" s="1" t="s">
        <v>62</v>
      </c>
      <c r="AR25" s="1" t="s">
        <v>52</v>
      </c>
      <c r="AS25" s="1" t="s">
        <v>52</v>
      </c>
      <c r="AU25" s="1" t="s">
        <v>155</v>
      </c>
      <c r="AV25">
        <v>32</v>
      </c>
    </row>
    <row r="26" spans="1:48" ht="30" customHeight="1">
      <c r="A26" s="13" t="s">
        <v>156</v>
      </c>
      <c r="B26" s="13" t="s">
        <v>151</v>
      </c>
      <c r="C26" s="13" t="s">
        <v>152</v>
      </c>
      <c r="D26" s="11">
        <v>1</v>
      </c>
      <c r="E26" s="12"/>
      <c r="F26" s="12"/>
      <c r="G26" s="12"/>
      <c r="H26" s="12"/>
      <c r="I26" s="12"/>
      <c r="J26" s="12"/>
      <c r="K26" s="12"/>
      <c r="L26" s="12">
        <f t="shared" si="0"/>
        <v>0</v>
      </c>
      <c r="M26" s="13" t="s">
        <v>157</v>
      </c>
      <c r="N26" s="1" t="s">
        <v>158</v>
      </c>
      <c r="O26" s="1" t="s">
        <v>52</v>
      </c>
      <c r="P26" s="1" t="s">
        <v>52</v>
      </c>
      <c r="Q26" s="1" t="s">
        <v>55</v>
      </c>
      <c r="R26" s="1" t="s">
        <v>61</v>
      </c>
      <c r="S26" s="1" t="s">
        <v>62</v>
      </c>
      <c r="T26" s="1" t="s">
        <v>62</v>
      </c>
      <c r="AR26" s="1" t="s">
        <v>52</v>
      </c>
      <c r="AS26" s="1" t="s">
        <v>52</v>
      </c>
      <c r="AU26" s="1" t="s">
        <v>159</v>
      </c>
      <c r="AV26">
        <v>33</v>
      </c>
    </row>
    <row r="27" spans="1:48" ht="30" customHeight="1">
      <c r="A27" s="13" t="s">
        <v>160</v>
      </c>
      <c r="B27" s="13" t="s">
        <v>151</v>
      </c>
      <c r="C27" s="13" t="s">
        <v>152</v>
      </c>
      <c r="D27" s="11">
        <v>1</v>
      </c>
      <c r="E27" s="12"/>
      <c r="F27" s="12"/>
      <c r="G27" s="12"/>
      <c r="H27" s="12"/>
      <c r="I27" s="12"/>
      <c r="J27" s="12"/>
      <c r="K27" s="12"/>
      <c r="L27" s="12">
        <f t="shared" si="0"/>
        <v>0</v>
      </c>
      <c r="M27" s="13" t="s">
        <v>161</v>
      </c>
      <c r="N27" s="1" t="s">
        <v>162</v>
      </c>
      <c r="O27" s="1" t="s">
        <v>52</v>
      </c>
      <c r="P27" s="1" t="s">
        <v>52</v>
      </c>
      <c r="Q27" s="1" t="s">
        <v>55</v>
      </c>
      <c r="R27" s="1" t="s">
        <v>61</v>
      </c>
      <c r="S27" s="1" t="s">
        <v>62</v>
      </c>
      <c r="T27" s="1" t="s">
        <v>62</v>
      </c>
      <c r="AR27" s="1" t="s">
        <v>52</v>
      </c>
      <c r="AS27" s="1" t="s">
        <v>52</v>
      </c>
      <c r="AU27" s="1" t="s">
        <v>163</v>
      </c>
      <c r="AV27">
        <v>34</v>
      </c>
    </row>
    <row r="28" spans="1:48" ht="30" customHeight="1">
      <c r="A28" s="13" t="s">
        <v>164</v>
      </c>
      <c r="B28" s="13" t="s">
        <v>151</v>
      </c>
      <c r="C28" s="13" t="s">
        <v>152</v>
      </c>
      <c r="D28" s="11">
        <v>1</v>
      </c>
      <c r="E28" s="12"/>
      <c r="F28" s="12"/>
      <c r="G28" s="12"/>
      <c r="H28" s="12"/>
      <c r="I28" s="12"/>
      <c r="J28" s="12"/>
      <c r="K28" s="12"/>
      <c r="L28" s="12">
        <f t="shared" si="0"/>
        <v>0</v>
      </c>
      <c r="M28" s="13" t="s">
        <v>165</v>
      </c>
      <c r="N28" s="1" t="s">
        <v>166</v>
      </c>
      <c r="O28" s="1" t="s">
        <v>52</v>
      </c>
      <c r="P28" s="1" t="s">
        <v>52</v>
      </c>
      <c r="Q28" s="1" t="s">
        <v>55</v>
      </c>
      <c r="R28" s="1" t="s">
        <v>61</v>
      </c>
      <c r="S28" s="1" t="s">
        <v>62</v>
      </c>
      <c r="T28" s="1" t="s">
        <v>62</v>
      </c>
      <c r="AR28" s="1" t="s">
        <v>52</v>
      </c>
      <c r="AS28" s="1" t="s">
        <v>52</v>
      </c>
      <c r="AU28" s="1" t="s">
        <v>167</v>
      </c>
      <c r="AV28">
        <v>198</v>
      </c>
    </row>
    <row r="29" spans="1:48" ht="30" customHeight="1">
      <c r="A29" s="13" t="s">
        <v>150</v>
      </c>
      <c r="B29" s="13" t="s">
        <v>168</v>
      </c>
      <c r="C29" s="13" t="s">
        <v>152</v>
      </c>
      <c r="D29" s="11">
        <v>1</v>
      </c>
      <c r="E29" s="12"/>
      <c r="F29" s="12"/>
      <c r="G29" s="12"/>
      <c r="H29" s="12"/>
      <c r="I29" s="12"/>
      <c r="J29" s="12"/>
      <c r="K29" s="12"/>
      <c r="L29" s="12">
        <f t="shared" si="0"/>
        <v>0</v>
      </c>
      <c r="M29" s="13" t="s">
        <v>169</v>
      </c>
      <c r="N29" s="1" t="s">
        <v>170</v>
      </c>
      <c r="O29" s="1" t="s">
        <v>52</v>
      </c>
      <c r="P29" s="1" t="s">
        <v>52</v>
      </c>
      <c r="Q29" s="1" t="s">
        <v>55</v>
      </c>
      <c r="R29" s="1" t="s">
        <v>61</v>
      </c>
      <c r="S29" s="1" t="s">
        <v>62</v>
      </c>
      <c r="T29" s="1" t="s">
        <v>62</v>
      </c>
      <c r="AR29" s="1" t="s">
        <v>52</v>
      </c>
      <c r="AS29" s="1" t="s">
        <v>52</v>
      </c>
      <c r="AU29" s="1" t="s">
        <v>171</v>
      </c>
      <c r="AV29">
        <v>36</v>
      </c>
    </row>
    <row r="30" spans="1:48" ht="30" customHeight="1">
      <c r="A30" s="13" t="s">
        <v>156</v>
      </c>
      <c r="B30" s="13" t="s">
        <v>168</v>
      </c>
      <c r="C30" s="13" t="s">
        <v>152</v>
      </c>
      <c r="D30" s="11">
        <v>1</v>
      </c>
      <c r="E30" s="12"/>
      <c r="F30" s="12"/>
      <c r="G30" s="12"/>
      <c r="H30" s="12"/>
      <c r="I30" s="12"/>
      <c r="J30" s="12"/>
      <c r="K30" s="12"/>
      <c r="L30" s="12">
        <f t="shared" si="0"/>
        <v>0</v>
      </c>
      <c r="M30" s="13" t="s">
        <v>172</v>
      </c>
      <c r="N30" s="1" t="s">
        <v>173</v>
      </c>
      <c r="O30" s="1" t="s">
        <v>52</v>
      </c>
      <c r="P30" s="1" t="s">
        <v>52</v>
      </c>
      <c r="Q30" s="1" t="s">
        <v>55</v>
      </c>
      <c r="R30" s="1" t="s">
        <v>61</v>
      </c>
      <c r="S30" s="1" t="s">
        <v>62</v>
      </c>
      <c r="T30" s="1" t="s">
        <v>62</v>
      </c>
      <c r="AR30" s="1" t="s">
        <v>52</v>
      </c>
      <c r="AS30" s="1" t="s">
        <v>52</v>
      </c>
      <c r="AU30" s="1" t="s">
        <v>174</v>
      </c>
      <c r="AV30">
        <v>37</v>
      </c>
    </row>
    <row r="31" spans="1:48" ht="30" customHeight="1">
      <c r="A31" s="13" t="s">
        <v>160</v>
      </c>
      <c r="B31" s="13" t="s">
        <v>168</v>
      </c>
      <c r="C31" s="13" t="s">
        <v>152</v>
      </c>
      <c r="D31" s="11">
        <v>1</v>
      </c>
      <c r="E31" s="12"/>
      <c r="F31" s="12"/>
      <c r="G31" s="12"/>
      <c r="H31" s="12"/>
      <c r="I31" s="12"/>
      <c r="J31" s="12"/>
      <c r="K31" s="12"/>
      <c r="L31" s="12">
        <f t="shared" si="0"/>
        <v>0</v>
      </c>
      <c r="M31" s="13" t="s">
        <v>175</v>
      </c>
      <c r="N31" s="1" t="s">
        <v>176</v>
      </c>
      <c r="O31" s="1" t="s">
        <v>52</v>
      </c>
      <c r="P31" s="1" t="s">
        <v>52</v>
      </c>
      <c r="Q31" s="1" t="s">
        <v>55</v>
      </c>
      <c r="R31" s="1" t="s">
        <v>61</v>
      </c>
      <c r="S31" s="1" t="s">
        <v>62</v>
      </c>
      <c r="T31" s="1" t="s">
        <v>62</v>
      </c>
      <c r="AR31" s="1" t="s">
        <v>52</v>
      </c>
      <c r="AS31" s="1" t="s">
        <v>52</v>
      </c>
      <c r="AU31" s="1" t="s">
        <v>177</v>
      </c>
      <c r="AV31">
        <v>38</v>
      </c>
    </row>
    <row r="32" spans="1:48" ht="30" customHeight="1">
      <c r="A32" s="13" t="s">
        <v>164</v>
      </c>
      <c r="B32" s="13" t="s">
        <v>168</v>
      </c>
      <c r="C32" s="13" t="s">
        <v>152</v>
      </c>
      <c r="D32" s="11">
        <v>1</v>
      </c>
      <c r="E32" s="12"/>
      <c r="F32" s="12"/>
      <c r="G32" s="12"/>
      <c r="H32" s="12"/>
      <c r="I32" s="12"/>
      <c r="J32" s="12"/>
      <c r="K32" s="12"/>
      <c r="L32" s="12">
        <f t="shared" si="0"/>
        <v>0</v>
      </c>
      <c r="M32" s="13" t="s">
        <v>178</v>
      </c>
      <c r="N32" s="1" t="s">
        <v>179</v>
      </c>
      <c r="O32" s="1" t="s">
        <v>52</v>
      </c>
      <c r="P32" s="1" t="s">
        <v>52</v>
      </c>
      <c r="Q32" s="1" t="s">
        <v>55</v>
      </c>
      <c r="R32" s="1" t="s">
        <v>61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180</v>
      </c>
      <c r="AV32">
        <v>199</v>
      </c>
    </row>
    <row r="33" spans="1:48" ht="30" customHeight="1">
      <c r="A33" s="13" t="s">
        <v>181</v>
      </c>
      <c r="B33" s="13" t="s">
        <v>182</v>
      </c>
      <c r="C33" s="13" t="s">
        <v>152</v>
      </c>
      <c r="D33" s="11">
        <v>1</v>
      </c>
      <c r="E33" s="12"/>
      <c r="F33" s="12"/>
      <c r="G33" s="12"/>
      <c r="H33" s="12"/>
      <c r="I33" s="12"/>
      <c r="J33" s="12"/>
      <c r="K33" s="12"/>
      <c r="L33" s="12">
        <f t="shared" si="0"/>
        <v>0</v>
      </c>
      <c r="M33" s="13" t="s">
        <v>183</v>
      </c>
      <c r="N33" s="1" t="s">
        <v>184</v>
      </c>
      <c r="O33" s="1" t="s">
        <v>52</v>
      </c>
      <c r="P33" s="1" t="s">
        <v>52</v>
      </c>
      <c r="Q33" s="1" t="s">
        <v>55</v>
      </c>
      <c r="R33" s="1" t="s">
        <v>61</v>
      </c>
      <c r="S33" s="1" t="s">
        <v>62</v>
      </c>
      <c r="T33" s="1" t="s">
        <v>62</v>
      </c>
      <c r="AR33" s="1" t="s">
        <v>52</v>
      </c>
      <c r="AS33" s="1" t="s">
        <v>52</v>
      </c>
      <c r="AU33" s="1" t="s">
        <v>185</v>
      </c>
      <c r="AV33">
        <v>92</v>
      </c>
    </row>
    <row r="34" spans="1:48" ht="30" customHeight="1">
      <c r="A34" s="13" t="s">
        <v>181</v>
      </c>
      <c r="B34" s="13" t="s">
        <v>186</v>
      </c>
      <c r="C34" s="13" t="s">
        <v>152</v>
      </c>
      <c r="D34" s="11">
        <v>1</v>
      </c>
      <c r="E34" s="12"/>
      <c r="F34" s="12"/>
      <c r="G34" s="12"/>
      <c r="H34" s="12"/>
      <c r="I34" s="12"/>
      <c r="J34" s="12"/>
      <c r="K34" s="12"/>
      <c r="L34" s="12">
        <f t="shared" si="0"/>
        <v>0</v>
      </c>
      <c r="M34" s="13" t="s">
        <v>187</v>
      </c>
      <c r="N34" s="1" t="s">
        <v>188</v>
      </c>
      <c r="O34" s="1" t="s">
        <v>52</v>
      </c>
      <c r="P34" s="1" t="s">
        <v>52</v>
      </c>
      <c r="Q34" s="1" t="s">
        <v>55</v>
      </c>
      <c r="R34" s="1" t="s">
        <v>61</v>
      </c>
      <c r="S34" s="1" t="s">
        <v>62</v>
      </c>
      <c r="T34" s="1" t="s">
        <v>62</v>
      </c>
      <c r="AR34" s="1" t="s">
        <v>52</v>
      </c>
      <c r="AS34" s="1" t="s">
        <v>52</v>
      </c>
      <c r="AU34" s="1" t="s">
        <v>189</v>
      </c>
      <c r="AV34">
        <v>159</v>
      </c>
    </row>
    <row r="35" spans="1:48" ht="30" customHeight="1">
      <c r="A35" s="13" t="s">
        <v>181</v>
      </c>
      <c r="B35" s="13" t="s">
        <v>190</v>
      </c>
      <c r="C35" s="13" t="s">
        <v>152</v>
      </c>
      <c r="D35" s="11">
        <v>1</v>
      </c>
      <c r="E35" s="12"/>
      <c r="F35" s="12"/>
      <c r="G35" s="12"/>
      <c r="H35" s="12"/>
      <c r="I35" s="12"/>
      <c r="J35" s="12"/>
      <c r="K35" s="12"/>
      <c r="L35" s="12">
        <f t="shared" si="0"/>
        <v>0</v>
      </c>
      <c r="M35" s="13" t="s">
        <v>191</v>
      </c>
      <c r="N35" s="1" t="s">
        <v>192</v>
      </c>
      <c r="O35" s="1" t="s">
        <v>52</v>
      </c>
      <c r="P35" s="1" t="s">
        <v>52</v>
      </c>
      <c r="Q35" s="1" t="s">
        <v>55</v>
      </c>
      <c r="R35" s="1" t="s">
        <v>61</v>
      </c>
      <c r="S35" s="1" t="s">
        <v>62</v>
      </c>
      <c r="T35" s="1" t="s">
        <v>62</v>
      </c>
      <c r="AR35" s="1" t="s">
        <v>52</v>
      </c>
      <c r="AS35" s="1" t="s">
        <v>52</v>
      </c>
      <c r="AU35" s="1" t="s">
        <v>193</v>
      </c>
      <c r="AV35">
        <v>196</v>
      </c>
    </row>
    <row r="36" spans="1:48" ht="30" customHeight="1">
      <c r="A36" s="13" t="s">
        <v>181</v>
      </c>
      <c r="B36" s="13" t="s">
        <v>194</v>
      </c>
      <c r="C36" s="13" t="s">
        <v>152</v>
      </c>
      <c r="D36" s="11">
        <v>1</v>
      </c>
      <c r="E36" s="12"/>
      <c r="F36" s="12"/>
      <c r="G36" s="12"/>
      <c r="H36" s="12"/>
      <c r="I36" s="12"/>
      <c r="J36" s="12"/>
      <c r="K36" s="12"/>
      <c r="L36" s="12">
        <f t="shared" si="0"/>
        <v>0</v>
      </c>
      <c r="M36" s="13" t="s">
        <v>195</v>
      </c>
      <c r="N36" s="1" t="s">
        <v>196</v>
      </c>
      <c r="O36" s="1" t="s">
        <v>52</v>
      </c>
      <c r="P36" s="1" t="s">
        <v>52</v>
      </c>
      <c r="Q36" s="1" t="s">
        <v>55</v>
      </c>
      <c r="R36" s="1" t="s">
        <v>61</v>
      </c>
      <c r="S36" s="1" t="s">
        <v>62</v>
      </c>
      <c r="T36" s="1" t="s">
        <v>62</v>
      </c>
      <c r="AR36" s="1" t="s">
        <v>52</v>
      </c>
      <c r="AS36" s="1" t="s">
        <v>52</v>
      </c>
      <c r="AU36" s="1" t="s">
        <v>197</v>
      </c>
      <c r="AV36">
        <v>197</v>
      </c>
    </row>
    <row r="37" spans="1:48" ht="30" customHeight="1">
      <c r="A37" s="13" t="s">
        <v>198</v>
      </c>
      <c r="B37" s="13" t="s">
        <v>199</v>
      </c>
      <c r="C37" s="13" t="s">
        <v>200</v>
      </c>
      <c r="D37" s="11">
        <v>7</v>
      </c>
      <c r="E37" s="12"/>
      <c r="F37" s="12"/>
      <c r="G37" s="12"/>
      <c r="H37" s="12"/>
      <c r="I37" s="12"/>
      <c r="J37" s="12"/>
      <c r="K37" s="12"/>
      <c r="L37" s="12">
        <f t="shared" si="0"/>
        <v>0</v>
      </c>
      <c r="M37" s="13" t="s">
        <v>201</v>
      </c>
      <c r="N37" s="1" t="s">
        <v>202</v>
      </c>
      <c r="O37" s="1" t="s">
        <v>52</v>
      </c>
      <c r="P37" s="1" t="s">
        <v>52</v>
      </c>
      <c r="Q37" s="1" t="s">
        <v>55</v>
      </c>
      <c r="R37" s="1" t="s">
        <v>61</v>
      </c>
      <c r="S37" s="1" t="s">
        <v>62</v>
      </c>
      <c r="T37" s="1" t="s">
        <v>62</v>
      </c>
      <c r="AR37" s="1" t="s">
        <v>52</v>
      </c>
      <c r="AS37" s="1" t="s">
        <v>52</v>
      </c>
      <c r="AU37" s="1" t="s">
        <v>203</v>
      </c>
      <c r="AV37">
        <v>160</v>
      </c>
    </row>
    <row r="38" spans="1:48" ht="30" customHeight="1">
      <c r="A38" s="13" t="s">
        <v>101</v>
      </c>
      <c r="B38" s="13" t="s">
        <v>204</v>
      </c>
      <c r="C38" s="13" t="s">
        <v>79</v>
      </c>
      <c r="D38" s="11">
        <v>4</v>
      </c>
      <c r="E38" s="12"/>
      <c r="F38" s="12"/>
      <c r="G38" s="12"/>
      <c r="H38" s="12"/>
      <c r="I38" s="12"/>
      <c r="J38" s="12"/>
      <c r="K38" s="12"/>
      <c r="L38" s="12">
        <f t="shared" si="0"/>
        <v>0</v>
      </c>
      <c r="M38" s="13" t="s">
        <v>52</v>
      </c>
      <c r="N38" s="1" t="s">
        <v>205</v>
      </c>
      <c r="O38" s="1" t="s">
        <v>52</v>
      </c>
      <c r="P38" s="1" t="s">
        <v>52</v>
      </c>
      <c r="Q38" s="1" t="s">
        <v>55</v>
      </c>
      <c r="R38" s="1" t="s">
        <v>62</v>
      </c>
      <c r="S38" s="1" t="s">
        <v>62</v>
      </c>
      <c r="T38" s="1" t="s">
        <v>61</v>
      </c>
      <c r="AR38" s="1" t="s">
        <v>52</v>
      </c>
      <c r="AS38" s="1" t="s">
        <v>52</v>
      </c>
      <c r="AU38" s="1" t="s">
        <v>206</v>
      </c>
      <c r="AV38">
        <v>161</v>
      </c>
    </row>
    <row r="39" spans="1:48" ht="30" customHeight="1">
      <c r="A39" s="13" t="s">
        <v>101</v>
      </c>
      <c r="B39" s="13" t="s">
        <v>207</v>
      </c>
      <c r="C39" s="13" t="s">
        <v>79</v>
      </c>
      <c r="D39" s="11">
        <v>16</v>
      </c>
      <c r="E39" s="12"/>
      <c r="F39" s="12"/>
      <c r="G39" s="12"/>
      <c r="H39" s="12"/>
      <c r="I39" s="12"/>
      <c r="J39" s="12"/>
      <c r="K39" s="12"/>
      <c r="L39" s="12">
        <f t="shared" si="0"/>
        <v>0</v>
      </c>
      <c r="M39" s="13" t="s">
        <v>52</v>
      </c>
      <c r="N39" s="1" t="s">
        <v>208</v>
      </c>
      <c r="O39" s="1" t="s">
        <v>52</v>
      </c>
      <c r="P39" s="1" t="s">
        <v>52</v>
      </c>
      <c r="Q39" s="1" t="s">
        <v>55</v>
      </c>
      <c r="R39" s="1" t="s">
        <v>62</v>
      </c>
      <c r="S39" s="1" t="s">
        <v>62</v>
      </c>
      <c r="T39" s="1" t="s">
        <v>61</v>
      </c>
      <c r="AR39" s="1" t="s">
        <v>52</v>
      </c>
      <c r="AS39" s="1" t="s">
        <v>52</v>
      </c>
      <c r="AU39" s="1" t="s">
        <v>209</v>
      </c>
      <c r="AV39">
        <v>162</v>
      </c>
    </row>
    <row r="40" spans="1:48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55</v>
      </c>
    </row>
    <row r="41" spans="1:48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55</v>
      </c>
    </row>
    <row r="42" spans="1:48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55</v>
      </c>
    </row>
    <row r="43" spans="1:48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55</v>
      </c>
    </row>
    <row r="44" spans="1:48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55</v>
      </c>
    </row>
    <row r="45" spans="1:48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55</v>
      </c>
    </row>
    <row r="46" spans="1:48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55</v>
      </c>
    </row>
    <row r="47" spans="1:48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55</v>
      </c>
    </row>
    <row r="48" spans="1:48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55</v>
      </c>
    </row>
    <row r="49" spans="1:48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55</v>
      </c>
    </row>
    <row r="50" spans="1:48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55</v>
      </c>
    </row>
    <row r="51" spans="1:48" ht="30" customHeight="1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55</v>
      </c>
    </row>
    <row r="52" spans="1:48" ht="30" customHeight="1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55</v>
      </c>
    </row>
    <row r="53" spans="1:48" ht="30" customHeight="1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55</v>
      </c>
    </row>
    <row r="54" spans="1:48" ht="30" customHeight="1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55</v>
      </c>
    </row>
    <row r="55" spans="1:48" ht="30" customHeight="1">
      <c r="A55" s="13" t="s">
        <v>210</v>
      </c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>
        <f>SUMIF(Q5:Q54,"0101",L5:L54)</f>
        <v>0</v>
      </c>
      <c r="M55" s="11"/>
      <c r="N55" t="s">
        <v>211</v>
      </c>
    </row>
    <row r="56" spans="1:48" ht="30" customHeight="1">
      <c r="A56" s="13" t="s">
        <v>212</v>
      </c>
      <c r="B56" s="13" t="s">
        <v>52</v>
      </c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213</v>
      </c>
    </row>
    <row r="57" spans="1:48" ht="30" customHeight="1">
      <c r="A57" s="13" t="s">
        <v>214</v>
      </c>
      <c r="B57" s="13" t="s">
        <v>215</v>
      </c>
      <c r="C57" s="13" t="s">
        <v>58</v>
      </c>
      <c r="D57" s="11">
        <v>1852</v>
      </c>
      <c r="E57" s="12"/>
      <c r="F57" s="12"/>
      <c r="G57" s="12"/>
      <c r="H57" s="12"/>
      <c r="I57" s="12"/>
      <c r="J57" s="12"/>
      <c r="K57" s="12"/>
      <c r="L57" s="12">
        <f t="shared" ref="L57:L87" si="1">TRUNC(F57+H57+J57, 0)</f>
        <v>0</v>
      </c>
      <c r="M57" s="13" t="s">
        <v>216</v>
      </c>
      <c r="N57" s="1" t="s">
        <v>217</v>
      </c>
      <c r="O57" s="1" t="s">
        <v>52</v>
      </c>
      <c r="P57" s="1" t="s">
        <v>52</v>
      </c>
      <c r="Q57" s="1" t="s">
        <v>213</v>
      </c>
      <c r="R57" s="1" t="s">
        <v>61</v>
      </c>
      <c r="S57" s="1" t="s">
        <v>62</v>
      </c>
      <c r="T57" s="1" t="s">
        <v>62</v>
      </c>
      <c r="AR57" s="1" t="s">
        <v>52</v>
      </c>
      <c r="AS57" s="1" t="s">
        <v>52</v>
      </c>
      <c r="AU57" s="1" t="s">
        <v>218</v>
      </c>
      <c r="AV57">
        <v>40</v>
      </c>
    </row>
    <row r="58" spans="1:48" ht="30" customHeight="1">
      <c r="A58" s="13" t="s">
        <v>219</v>
      </c>
      <c r="B58" s="13" t="s">
        <v>220</v>
      </c>
      <c r="C58" s="13" t="s">
        <v>58</v>
      </c>
      <c r="D58" s="11">
        <v>9</v>
      </c>
      <c r="E58" s="12"/>
      <c r="F58" s="12"/>
      <c r="G58" s="12"/>
      <c r="H58" s="12"/>
      <c r="I58" s="12"/>
      <c r="J58" s="12"/>
      <c r="K58" s="12"/>
      <c r="L58" s="12">
        <f t="shared" si="1"/>
        <v>0</v>
      </c>
      <c r="M58" s="13" t="s">
        <v>221</v>
      </c>
      <c r="N58" s="1" t="s">
        <v>222</v>
      </c>
      <c r="O58" s="1" t="s">
        <v>52</v>
      </c>
      <c r="P58" s="1" t="s">
        <v>52</v>
      </c>
      <c r="Q58" s="1" t="s">
        <v>213</v>
      </c>
      <c r="R58" s="1" t="s">
        <v>61</v>
      </c>
      <c r="S58" s="1" t="s">
        <v>62</v>
      </c>
      <c r="T58" s="1" t="s">
        <v>62</v>
      </c>
      <c r="AR58" s="1" t="s">
        <v>52</v>
      </c>
      <c r="AS58" s="1" t="s">
        <v>52</v>
      </c>
      <c r="AU58" s="1" t="s">
        <v>223</v>
      </c>
      <c r="AV58">
        <v>41</v>
      </c>
    </row>
    <row r="59" spans="1:48" ht="30" customHeight="1">
      <c r="A59" s="13" t="s">
        <v>219</v>
      </c>
      <c r="B59" s="13" t="s">
        <v>224</v>
      </c>
      <c r="C59" s="13" t="s">
        <v>58</v>
      </c>
      <c r="D59" s="11">
        <v>3</v>
      </c>
      <c r="E59" s="12"/>
      <c r="F59" s="12"/>
      <c r="G59" s="12"/>
      <c r="H59" s="12"/>
      <c r="I59" s="12"/>
      <c r="J59" s="12"/>
      <c r="K59" s="12"/>
      <c r="L59" s="12">
        <f t="shared" si="1"/>
        <v>0</v>
      </c>
      <c r="M59" s="13" t="s">
        <v>225</v>
      </c>
      <c r="N59" s="1" t="s">
        <v>226</v>
      </c>
      <c r="O59" s="1" t="s">
        <v>52</v>
      </c>
      <c r="P59" s="1" t="s">
        <v>52</v>
      </c>
      <c r="Q59" s="1" t="s">
        <v>213</v>
      </c>
      <c r="R59" s="1" t="s">
        <v>61</v>
      </c>
      <c r="S59" s="1" t="s">
        <v>62</v>
      </c>
      <c r="T59" s="1" t="s">
        <v>62</v>
      </c>
      <c r="AR59" s="1" t="s">
        <v>52</v>
      </c>
      <c r="AS59" s="1" t="s">
        <v>52</v>
      </c>
      <c r="AU59" s="1" t="s">
        <v>227</v>
      </c>
      <c r="AV59">
        <v>42</v>
      </c>
    </row>
    <row r="60" spans="1:48" ht="30" customHeight="1">
      <c r="A60" s="13" t="s">
        <v>101</v>
      </c>
      <c r="B60" s="13" t="s">
        <v>228</v>
      </c>
      <c r="C60" s="13" t="s">
        <v>58</v>
      </c>
      <c r="D60" s="11">
        <v>539</v>
      </c>
      <c r="E60" s="12"/>
      <c r="F60" s="12"/>
      <c r="G60" s="12"/>
      <c r="H60" s="12"/>
      <c r="I60" s="12"/>
      <c r="J60" s="12"/>
      <c r="K60" s="12"/>
      <c r="L60" s="12">
        <f t="shared" si="1"/>
        <v>0</v>
      </c>
      <c r="M60" s="13" t="s">
        <v>229</v>
      </c>
      <c r="N60" s="1" t="s">
        <v>230</v>
      </c>
      <c r="O60" s="1" t="s">
        <v>52</v>
      </c>
      <c r="P60" s="1" t="s">
        <v>52</v>
      </c>
      <c r="Q60" s="1" t="s">
        <v>213</v>
      </c>
      <c r="R60" s="1" t="s">
        <v>61</v>
      </c>
      <c r="S60" s="1" t="s">
        <v>62</v>
      </c>
      <c r="T60" s="1" t="s">
        <v>62</v>
      </c>
      <c r="AR60" s="1" t="s">
        <v>52</v>
      </c>
      <c r="AS60" s="1" t="s">
        <v>52</v>
      </c>
      <c r="AU60" s="1" t="s">
        <v>231</v>
      </c>
      <c r="AV60">
        <v>43</v>
      </c>
    </row>
    <row r="61" spans="1:48" ht="30" customHeight="1">
      <c r="A61" s="13" t="s">
        <v>101</v>
      </c>
      <c r="B61" s="13" t="s">
        <v>232</v>
      </c>
      <c r="C61" s="13" t="s">
        <v>58</v>
      </c>
      <c r="D61" s="11">
        <v>22</v>
      </c>
      <c r="E61" s="12"/>
      <c r="F61" s="12"/>
      <c r="G61" s="12"/>
      <c r="H61" s="12"/>
      <c r="I61" s="12"/>
      <c r="J61" s="12"/>
      <c r="K61" s="12"/>
      <c r="L61" s="12">
        <f t="shared" si="1"/>
        <v>0</v>
      </c>
      <c r="M61" s="13" t="s">
        <v>233</v>
      </c>
      <c r="N61" s="1" t="s">
        <v>234</v>
      </c>
      <c r="O61" s="1" t="s">
        <v>52</v>
      </c>
      <c r="P61" s="1" t="s">
        <v>52</v>
      </c>
      <c r="Q61" s="1" t="s">
        <v>213</v>
      </c>
      <c r="R61" s="1" t="s">
        <v>61</v>
      </c>
      <c r="S61" s="1" t="s">
        <v>62</v>
      </c>
      <c r="T61" s="1" t="s">
        <v>62</v>
      </c>
      <c r="AR61" s="1" t="s">
        <v>52</v>
      </c>
      <c r="AS61" s="1" t="s">
        <v>52</v>
      </c>
      <c r="AU61" s="1" t="s">
        <v>235</v>
      </c>
      <c r="AV61">
        <v>44</v>
      </c>
    </row>
    <row r="62" spans="1:48" ht="30" customHeight="1">
      <c r="A62" s="13" t="s">
        <v>236</v>
      </c>
      <c r="B62" s="13" t="s">
        <v>237</v>
      </c>
      <c r="C62" s="13" t="s">
        <v>79</v>
      </c>
      <c r="D62" s="11">
        <v>98</v>
      </c>
      <c r="E62" s="12"/>
      <c r="F62" s="12"/>
      <c r="G62" s="12"/>
      <c r="H62" s="12"/>
      <c r="I62" s="12"/>
      <c r="J62" s="12"/>
      <c r="K62" s="12"/>
      <c r="L62" s="12">
        <f t="shared" si="1"/>
        <v>0</v>
      </c>
      <c r="M62" s="13" t="s">
        <v>238</v>
      </c>
      <c r="N62" s="1" t="s">
        <v>239</v>
      </c>
      <c r="O62" s="1" t="s">
        <v>52</v>
      </c>
      <c r="P62" s="1" t="s">
        <v>52</v>
      </c>
      <c r="Q62" s="1" t="s">
        <v>213</v>
      </c>
      <c r="R62" s="1" t="s">
        <v>61</v>
      </c>
      <c r="S62" s="1" t="s">
        <v>62</v>
      </c>
      <c r="T62" s="1" t="s">
        <v>62</v>
      </c>
      <c r="AR62" s="1" t="s">
        <v>52</v>
      </c>
      <c r="AS62" s="1" t="s">
        <v>52</v>
      </c>
      <c r="AU62" s="1" t="s">
        <v>240</v>
      </c>
      <c r="AV62">
        <v>45</v>
      </c>
    </row>
    <row r="63" spans="1:48" ht="30" customHeight="1">
      <c r="A63" s="13" t="s">
        <v>236</v>
      </c>
      <c r="B63" s="13" t="s">
        <v>241</v>
      </c>
      <c r="C63" s="13" t="s">
        <v>79</v>
      </c>
      <c r="D63" s="11">
        <v>7</v>
      </c>
      <c r="E63" s="12"/>
      <c r="F63" s="12"/>
      <c r="G63" s="12"/>
      <c r="H63" s="12"/>
      <c r="I63" s="12"/>
      <c r="J63" s="12"/>
      <c r="K63" s="12"/>
      <c r="L63" s="12">
        <f t="shared" si="1"/>
        <v>0</v>
      </c>
      <c r="M63" s="13" t="s">
        <v>242</v>
      </c>
      <c r="N63" s="1" t="s">
        <v>243</v>
      </c>
      <c r="O63" s="1" t="s">
        <v>52</v>
      </c>
      <c r="P63" s="1" t="s">
        <v>52</v>
      </c>
      <c r="Q63" s="1" t="s">
        <v>213</v>
      </c>
      <c r="R63" s="1" t="s">
        <v>61</v>
      </c>
      <c r="S63" s="1" t="s">
        <v>62</v>
      </c>
      <c r="T63" s="1" t="s">
        <v>62</v>
      </c>
      <c r="AR63" s="1" t="s">
        <v>52</v>
      </c>
      <c r="AS63" s="1" t="s">
        <v>52</v>
      </c>
      <c r="AU63" s="1" t="s">
        <v>244</v>
      </c>
      <c r="AV63">
        <v>46</v>
      </c>
    </row>
    <row r="64" spans="1:48" ht="30" customHeight="1">
      <c r="A64" s="13" t="s">
        <v>245</v>
      </c>
      <c r="B64" s="13" t="s">
        <v>246</v>
      </c>
      <c r="C64" s="13" t="s">
        <v>79</v>
      </c>
      <c r="D64" s="11">
        <v>10</v>
      </c>
      <c r="E64" s="12"/>
      <c r="F64" s="12"/>
      <c r="G64" s="12"/>
      <c r="H64" s="12"/>
      <c r="I64" s="12"/>
      <c r="J64" s="12"/>
      <c r="K64" s="12"/>
      <c r="L64" s="12">
        <f t="shared" si="1"/>
        <v>0</v>
      </c>
      <c r="M64" s="13" t="s">
        <v>247</v>
      </c>
      <c r="N64" s="1" t="s">
        <v>248</v>
      </c>
      <c r="O64" s="1" t="s">
        <v>52</v>
      </c>
      <c r="P64" s="1" t="s">
        <v>52</v>
      </c>
      <c r="Q64" s="1" t="s">
        <v>213</v>
      </c>
      <c r="R64" s="1" t="s">
        <v>61</v>
      </c>
      <c r="S64" s="1" t="s">
        <v>62</v>
      </c>
      <c r="T64" s="1" t="s">
        <v>62</v>
      </c>
      <c r="AR64" s="1" t="s">
        <v>52</v>
      </c>
      <c r="AS64" s="1" t="s">
        <v>52</v>
      </c>
      <c r="AU64" s="1" t="s">
        <v>249</v>
      </c>
      <c r="AV64">
        <v>47</v>
      </c>
    </row>
    <row r="65" spans="1:48" ht="30" customHeight="1">
      <c r="A65" s="13" t="s">
        <v>245</v>
      </c>
      <c r="B65" s="13" t="s">
        <v>250</v>
      </c>
      <c r="C65" s="13" t="s">
        <v>79</v>
      </c>
      <c r="D65" s="11">
        <v>3</v>
      </c>
      <c r="E65" s="12"/>
      <c r="F65" s="12"/>
      <c r="G65" s="12"/>
      <c r="H65" s="12"/>
      <c r="I65" s="12"/>
      <c r="J65" s="12"/>
      <c r="K65" s="12"/>
      <c r="L65" s="12">
        <f t="shared" si="1"/>
        <v>0</v>
      </c>
      <c r="M65" s="13" t="s">
        <v>251</v>
      </c>
      <c r="N65" s="1" t="s">
        <v>252</v>
      </c>
      <c r="O65" s="1" t="s">
        <v>52</v>
      </c>
      <c r="P65" s="1" t="s">
        <v>52</v>
      </c>
      <c r="Q65" s="1" t="s">
        <v>213</v>
      </c>
      <c r="R65" s="1" t="s">
        <v>61</v>
      </c>
      <c r="S65" s="1" t="s">
        <v>62</v>
      </c>
      <c r="T65" s="1" t="s">
        <v>62</v>
      </c>
      <c r="AR65" s="1" t="s">
        <v>52</v>
      </c>
      <c r="AS65" s="1" t="s">
        <v>52</v>
      </c>
      <c r="AU65" s="1" t="s">
        <v>253</v>
      </c>
      <c r="AV65">
        <v>48</v>
      </c>
    </row>
    <row r="66" spans="1:48" ht="30" customHeight="1">
      <c r="A66" s="13" t="s">
        <v>254</v>
      </c>
      <c r="B66" s="13" t="s">
        <v>255</v>
      </c>
      <c r="C66" s="13" t="s">
        <v>58</v>
      </c>
      <c r="D66" s="11">
        <v>75</v>
      </c>
      <c r="E66" s="12"/>
      <c r="F66" s="12"/>
      <c r="G66" s="12"/>
      <c r="H66" s="12"/>
      <c r="I66" s="12"/>
      <c r="J66" s="12"/>
      <c r="K66" s="12"/>
      <c r="L66" s="12">
        <f t="shared" si="1"/>
        <v>0</v>
      </c>
      <c r="M66" s="13" t="s">
        <v>256</v>
      </c>
      <c r="N66" s="1" t="s">
        <v>257</v>
      </c>
      <c r="O66" s="1" t="s">
        <v>52</v>
      </c>
      <c r="P66" s="1" t="s">
        <v>52</v>
      </c>
      <c r="Q66" s="1" t="s">
        <v>213</v>
      </c>
      <c r="R66" s="1" t="s">
        <v>61</v>
      </c>
      <c r="S66" s="1" t="s">
        <v>62</v>
      </c>
      <c r="T66" s="1" t="s">
        <v>62</v>
      </c>
      <c r="AR66" s="1" t="s">
        <v>52</v>
      </c>
      <c r="AS66" s="1" t="s">
        <v>52</v>
      </c>
      <c r="AU66" s="1" t="s">
        <v>258</v>
      </c>
      <c r="AV66">
        <v>49</v>
      </c>
    </row>
    <row r="67" spans="1:48" ht="30" customHeight="1">
      <c r="A67" s="13" t="s">
        <v>259</v>
      </c>
      <c r="B67" s="13" t="s">
        <v>260</v>
      </c>
      <c r="C67" s="13" t="s">
        <v>58</v>
      </c>
      <c r="D67" s="11">
        <v>75</v>
      </c>
      <c r="E67" s="12"/>
      <c r="F67" s="12"/>
      <c r="G67" s="12"/>
      <c r="H67" s="12"/>
      <c r="I67" s="12"/>
      <c r="J67" s="12"/>
      <c r="K67" s="12"/>
      <c r="L67" s="12">
        <f t="shared" si="1"/>
        <v>0</v>
      </c>
      <c r="M67" s="13" t="s">
        <v>52</v>
      </c>
      <c r="N67" s="1" t="s">
        <v>261</v>
      </c>
      <c r="O67" s="1" t="s">
        <v>52</v>
      </c>
      <c r="P67" s="1" t="s">
        <v>52</v>
      </c>
      <c r="Q67" s="1" t="s">
        <v>213</v>
      </c>
      <c r="R67" s="1" t="s">
        <v>62</v>
      </c>
      <c r="S67" s="1" t="s">
        <v>62</v>
      </c>
      <c r="T67" s="1" t="s">
        <v>61</v>
      </c>
      <c r="AR67" s="1" t="s">
        <v>52</v>
      </c>
      <c r="AS67" s="1" t="s">
        <v>52</v>
      </c>
      <c r="AU67" s="1" t="s">
        <v>262</v>
      </c>
      <c r="AV67">
        <v>50</v>
      </c>
    </row>
    <row r="68" spans="1:48" ht="30" customHeight="1">
      <c r="A68" s="13" t="s">
        <v>259</v>
      </c>
      <c r="B68" s="13" t="s">
        <v>263</v>
      </c>
      <c r="C68" s="13" t="s">
        <v>79</v>
      </c>
      <c r="D68" s="11">
        <v>50</v>
      </c>
      <c r="E68" s="12"/>
      <c r="F68" s="12"/>
      <c r="G68" s="12"/>
      <c r="H68" s="12"/>
      <c r="I68" s="12"/>
      <c r="J68" s="12"/>
      <c r="K68" s="12"/>
      <c r="L68" s="12">
        <f t="shared" si="1"/>
        <v>0</v>
      </c>
      <c r="M68" s="13" t="s">
        <v>52</v>
      </c>
      <c r="N68" s="1" t="s">
        <v>264</v>
      </c>
      <c r="O68" s="1" t="s">
        <v>52</v>
      </c>
      <c r="P68" s="1" t="s">
        <v>52</v>
      </c>
      <c r="Q68" s="1" t="s">
        <v>213</v>
      </c>
      <c r="R68" s="1" t="s">
        <v>62</v>
      </c>
      <c r="S68" s="1" t="s">
        <v>62</v>
      </c>
      <c r="T68" s="1" t="s">
        <v>61</v>
      </c>
      <c r="AR68" s="1" t="s">
        <v>52</v>
      </c>
      <c r="AS68" s="1" t="s">
        <v>52</v>
      </c>
      <c r="AU68" s="1" t="s">
        <v>265</v>
      </c>
      <c r="AV68">
        <v>51</v>
      </c>
    </row>
    <row r="69" spans="1:48" ht="30" customHeight="1">
      <c r="A69" s="13" t="s">
        <v>259</v>
      </c>
      <c r="B69" s="13" t="s">
        <v>266</v>
      </c>
      <c r="C69" s="13" t="s">
        <v>79</v>
      </c>
      <c r="D69" s="11">
        <v>22</v>
      </c>
      <c r="E69" s="12"/>
      <c r="F69" s="12"/>
      <c r="G69" s="12"/>
      <c r="H69" s="12"/>
      <c r="I69" s="12"/>
      <c r="J69" s="12"/>
      <c r="K69" s="12"/>
      <c r="L69" s="12">
        <f t="shared" si="1"/>
        <v>0</v>
      </c>
      <c r="M69" s="13" t="s">
        <v>52</v>
      </c>
      <c r="N69" s="1" t="s">
        <v>267</v>
      </c>
      <c r="O69" s="1" t="s">
        <v>52</v>
      </c>
      <c r="P69" s="1" t="s">
        <v>52</v>
      </c>
      <c r="Q69" s="1" t="s">
        <v>213</v>
      </c>
      <c r="R69" s="1" t="s">
        <v>62</v>
      </c>
      <c r="S69" s="1" t="s">
        <v>62</v>
      </c>
      <c r="T69" s="1" t="s">
        <v>61</v>
      </c>
      <c r="AR69" s="1" t="s">
        <v>52</v>
      </c>
      <c r="AS69" s="1" t="s">
        <v>52</v>
      </c>
      <c r="AU69" s="1" t="s">
        <v>268</v>
      </c>
      <c r="AV69">
        <v>52</v>
      </c>
    </row>
    <row r="70" spans="1:48" ht="30" customHeight="1">
      <c r="A70" s="13" t="s">
        <v>259</v>
      </c>
      <c r="B70" s="13" t="s">
        <v>269</v>
      </c>
      <c r="C70" s="13" t="s">
        <v>79</v>
      </c>
      <c r="D70" s="11">
        <v>38</v>
      </c>
      <c r="E70" s="12"/>
      <c r="F70" s="12"/>
      <c r="G70" s="12"/>
      <c r="H70" s="12"/>
      <c r="I70" s="12"/>
      <c r="J70" s="12"/>
      <c r="K70" s="12"/>
      <c r="L70" s="12">
        <f t="shared" si="1"/>
        <v>0</v>
      </c>
      <c r="M70" s="13" t="s">
        <v>52</v>
      </c>
      <c r="N70" s="1" t="s">
        <v>270</v>
      </c>
      <c r="O70" s="1" t="s">
        <v>52</v>
      </c>
      <c r="P70" s="1" t="s">
        <v>52</v>
      </c>
      <c r="Q70" s="1" t="s">
        <v>213</v>
      </c>
      <c r="R70" s="1" t="s">
        <v>62</v>
      </c>
      <c r="S70" s="1" t="s">
        <v>62</v>
      </c>
      <c r="T70" s="1" t="s">
        <v>61</v>
      </c>
      <c r="AR70" s="1" t="s">
        <v>52</v>
      </c>
      <c r="AS70" s="1" t="s">
        <v>52</v>
      </c>
      <c r="AU70" s="1" t="s">
        <v>271</v>
      </c>
      <c r="AV70">
        <v>53</v>
      </c>
    </row>
    <row r="71" spans="1:48" ht="30" customHeight="1">
      <c r="A71" s="13" t="s">
        <v>272</v>
      </c>
      <c r="B71" s="13" t="s">
        <v>273</v>
      </c>
      <c r="C71" s="13" t="s">
        <v>79</v>
      </c>
      <c r="D71" s="11">
        <v>3</v>
      </c>
      <c r="E71" s="12"/>
      <c r="F71" s="12"/>
      <c r="G71" s="12"/>
      <c r="H71" s="12"/>
      <c r="I71" s="12"/>
      <c r="J71" s="12"/>
      <c r="K71" s="12"/>
      <c r="L71" s="12">
        <f t="shared" si="1"/>
        <v>0</v>
      </c>
      <c r="M71" s="13" t="s">
        <v>274</v>
      </c>
      <c r="N71" s="1" t="s">
        <v>275</v>
      </c>
      <c r="O71" s="1" t="s">
        <v>52</v>
      </c>
      <c r="P71" s="1" t="s">
        <v>52</v>
      </c>
      <c r="Q71" s="1" t="s">
        <v>213</v>
      </c>
      <c r="R71" s="1" t="s">
        <v>61</v>
      </c>
      <c r="S71" s="1" t="s">
        <v>62</v>
      </c>
      <c r="T71" s="1" t="s">
        <v>62</v>
      </c>
      <c r="AR71" s="1" t="s">
        <v>52</v>
      </c>
      <c r="AS71" s="1" t="s">
        <v>52</v>
      </c>
      <c r="AU71" s="1" t="s">
        <v>276</v>
      </c>
      <c r="AV71">
        <v>54</v>
      </c>
    </row>
    <row r="72" spans="1:48" ht="30" customHeight="1">
      <c r="A72" s="13" t="s">
        <v>272</v>
      </c>
      <c r="B72" s="13" t="s">
        <v>277</v>
      </c>
      <c r="C72" s="13" t="s">
        <v>79</v>
      </c>
      <c r="D72" s="11">
        <v>3</v>
      </c>
      <c r="E72" s="12"/>
      <c r="F72" s="12"/>
      <c r="G72" s="12"/>
      <c r="H72" s="12"/>
      <c r="I72" s="12"/>
      <c r="J72" s="12"/>
      <c r="K72" s="12"/>
      <c r="L72" s="12">
        <f t="shared" si="1"/>
        <v>0</v>
      </c>
      <c r="M72" s="13" t="s">
        <v>278</v>
      </c>
      <c r="N72" s="1" t="s">
        <v>279</v>
      </c>
      <c r="O72" s="1" t="s">
        <v>52</v>
      </c>
      <c r="P72" s="1" t="s">
        <v>52</v>
      </c>
      <c r="Q72" s="1" t="s">
        <v>213</v>
      </c>
      <c r="R72" s="1" t="s">
        <v>61</v>
      </c>
      <c r="S72" s="1" t="s">
        <v>62</v>
      </c>
      <c r="T72" s="1" t="s">
        <v>62</v>
      </c>
      <c r="AR72" s="1" t="s">
        <v>52</v>
      </c>
      <c r="AS72" s="1" t="s">
        <v>52</v>
      </c>
      <c r="AU72" s="1" t="s">
        <v>280</v>
      </c>
      <c r="AV72">
        <v>55</v>
      </c>
    </row>
    <row r="73" spans="1:48" ht="30" customHeight="1">
      <c r="A73" s="13" t="s">
        <v>272</v>
      </c>
      <c r="B73" s="13" t="s">
        <v>281</v>
      </c>
      <c r="C73" s="13" t="s">
        <v>79</v>
      </c>
      <c r="D73" s="11">
        <v>4</v>
      </c>
      <c r="E73" s="12"/>
      <c r="F73" s="12"/>
      <c r="G73" s="12"/>
      <c r="H73" s="12"/>
      <c r="I73" s="12"/>
      <c r="J73" s="12"/>
      <c r="K73" s="12"/>
      <c r="L73" s="12">
        <f t="shared" si="1"/>
        <v>0</v>
      </c>
      <c r="M73" s="13" t="s">
        <v>282</v>
      </c>
      <c r="N73" s="1" t="s">
        <v>283</v>
      </c>
      <c r="O73" s="1" t="s">
        <v>52</v>
      </c>
      <c r="P73" s="1" t="s">
        <v>52</v>
      </c>
      <c r="Q73" s="1" t="s">
        <v>213</v>
      </c>
      <c r="R73" s="1" t="s">
        <v>61</v>
      </c>
      <c r="S73" s="1" t="s">
        <v>62</v>
      </c>
      <c r="T73" s="1" t="s">
        <v>62</v>
      </c>
      <c r="AR73" s="1" t="s">
        <v>52</v>
      </c>
      <c r="AS73" s="1" t="s">
        <v>52</v>
      </c>
      <c r="AU73" s="1" t="s">
        <v>284</v>
      </c>
      <c r="AV73">
        <v>56</v>
      </c>
    </row>
    <row r="74" spans="1:48" ht="30" customHeight="1">
      <c r="A74" s="13" t="s">
        <v>272</v>
      </c>
      <c r="B74" s="13" t="s">
        <v>285</v>
      </c>
      <c r="C74" s="13" t="s">
        <v>79</v>
      </c>
      <c r="D74" s="11">
        <v>1</v>
      </c>
      <c r="E74" s="12"/>
      <c r="F74" s="12"/>
      <c r="G74" s="12"/>
      <c r="H74" s="12"/>
      <c r="I74" s="12"/>
      <c r="J74" s="12"/>
      <c r="K74" s="12"/>
      <c r="L74" s="12">
        <f t="shared" si="1"/>
        <v>0</v>
      </c>
      <c r="M74" s="13" t="s">
        <v>286</v>
      </c>
      <c r="N74" s="1" t="s">
        <v>287</v>
      </c>
      <c r="O74" s="1" t="s">
        <v>52</v>
      </c>
      <c r="P74" s="1" t="s">
        <v>52</v>
      </c>
      <c r="Q74" s="1" t="s">
        <v>213</v>
      </c>
      <c r="R74" s="1" t="s">
        <v>61</v>
      </c>
      <c r="S74" s="1" t="s">
        <v>62</v>
      </c>
      <c r="T74" s="1" t="s">
        <v>62</v>
      </c>
      <c r="AR74" s="1" t="s">
        <v>52</v>
      </c>
      <c r="AS74" s="1" t="s">
        <v>52</v>
      </c>
      <c r="AU74" s="1" t="s">
        <v>288</v>
      </c>
      <c r="AV74">
        <v>57</v>
      </c>
    </row>
    <row r="75" spans="1:48" ht="30" customHeight="1">
      <c r="A75" s="13" t="s">
        <v>272</v>
      </c>
      <c r="B75" s="13" t="s">
        <v>289</v>
      </c>
      <c r="C75" s="13" t="s">
        <v>79</v>
      </c>
      <c r="D75" s="11">
        <v>1</v>
      </c>
      <c r="E75" s="12"/>
      <c r="F75" s="12"/>
      <c r="G75" s="12"/>
      <c r="H75" s="12"/>
      <c r="I75" s="12"/>
      <c r="J75" s="12"/>
      <c r="K75" s="12"/>
      <c r="L75" s="12">
        <f t="shared" si="1"/>
        <v>0</v>
      </c>
      <c r="M75" s="13" t="s">
        <v>290</v>
      </c>
      <c r="N75" s="1" t="s">
        <v>291</v>
      </c>
      <c r="O75" s="1" t="s">
        <v>52</v>
      </c>
      <c r="P75" s="1" t="s">
        <v>52</v>
      </c>
      <c r="Q75" s="1" t="s">
        <v>213</v>
      </c>
      <c r="R75" s="1" t="s">
        <v>61</v>
      </c>
      <c r="S75" s="1" t="s">
        <v>62</v>
      </c>
      <c r="T75" s="1" t="s">
        <v>62</v>
      </c>
      <c r="AR75" s="1" t="s">
        <v>52</v>
      </c>
      <c r="AS75" s="1" t="s">
        <v>52</v>
      </c>
      <c r="AU75" s="1" t="s">
        <v>292</v>
      </c>
      <c r="AV75">
        <v>58</v>
      </c>
    </row>
    <row r="76" spans="1:48" ht="30" customHeight="1">
      <c r="A76" s="13" t="s">
        <v>293</v>
      </c>
      <c r="B76" s="13" t="s">
        <v>294</v>
      </c>
      <c r="C76" s="13" t="s">
        <v>295</v>
      </c>
      <c r="D76" s="11">
        <v>113</v>
      </c>
      <c r="E76" s="12"/>
      <c r="F76" s="12"/>
      <c r="G76" s="12"/>
      <c r="H76" s="12"/>
      <c r="I76" s="12"/>
      <c r="J76" s="12"/>
      <c r="K76" s="12"/>
      <c r="L76" s="12">
        <f t="shared" si="1"/>
        <v>0</v>
      </c>
      <c r="M76" s="13" t="s">
        <v>296</v>
      </c>
      <c r="N76" s="1" t="s">
        <v>297</v>
      </c>
      <c r="O76" s="1" t="s">
        <v>52</v>
      </c>
      <c r="P76" s="1" t="s">
        <v>52</v>
      </c>
      <c r="Q76" s="1" t="s">
        <v>213</v>
      </c>
      <c r="R76" s="1" t="s">
        <v>61</v>
      </c>
      <c r="S76" s="1" t="s">
        <v>62</v>
      </c>
      <c r="T76" s="1" t="s">
        <v>62</v>
      </c>
      <c r="AR76" s="1" t="s">
        <v>52</v>
      </c>
      <c r="AS76" s="1" t="s">
        <v>52</v>
      </c>
      <c r="AU76" s="1" t="s">
        <v>298</v>
      </c>
      <c r="AV76">
        <v>59</v>
      </c>
    </row>
    <row r="77" spans="1:48" ht="30" customHeight="1">
      <c r="A77" s="13" t="s">
        <v>299</v>
      </c>
      <c r="B77" s="13" t="s">
        <v>300</v>
      </c>
      <c r="C77" s="13" t="s">
        <v>295</v>
      </c>
      <c r="D77" s="11">
        <v>10</v>
      </c>
      <c r="E77" s="12"/>
      <c r="F77" s="12"/>
      <c r="G77" s="12"/>
      <c r="H77" s="12"/>
      <c r="I77" s="12"/>
      <c r="J77" s="12"/>
      <c r="K77" s="12"/>
      <c r="L77" s="12">
        <f t="shared" si="1"/>
        <v>0</v>
      </c>
      <c r="M77" s="13" t="s">
        <v>301</v>
      </c>
      <c r="N77" s="1" t="s">
        <v>302</v>
      </c>
      <c r="O77" s="1" t="s">
        <v>52</v>
      </c>
      <c r="P77" s="1" t="s">
        <v>52</v>
      </c>
      <c r="Q77" s="1" t="s">
        <v>213</v>
      </c>
      <c r="R77" s="1" t="s">
        <v>61</v>
      </c>
      <c r="S77" s="1" t="s">
        <v>62</v>
      </c>
      <c r="T77" s="1" t="s">
        <v>62</v>
      </c>
      <c r="AR77" s="1" t="s">
        <v>52</v>
      </c>
      <c r="AS77" s="1" t="s">
        <v>52</v>
      </c>
      <c r="AU77" s="1" t="s">
        <v>303</v>
      </c>
      <c r="AV77">
        <v>60</v>
      </c>
    </row>
    <row r="78" spans="1:48" ht="30" customHeight="1">
      <c r="A78" s="13" t="s">
        <v>304</v>
      </c>
      <c r="B78" s="13" t="s">
        <v>305</v>
      </c>
      <c r="C78" s="13" t="s">
        <v>295</v>
      </c>
      <c r="D78" s="11">
        <v>15</v>
      </c>
      <c r="E78" s="12"/>
      <c r="F78" s="12"/>
      <c r="G78" s="12"/>
      <c r="H78" s="12"/>
      <c r="I78" s="12"/>
      <c r="J78" s="12"/>
      <c r="K78" s="12"/>
      <c r="L78" s="12">
        <f t="shared" si="1"/>
        <v>0</v>
      </c>
      <c r="M78" s="13" t="s">
        <v>306</v>
      </c>
      <c r="N78" s="1" t="s">
        <v>307</v>
      </c>
      <c r="O78" s="1" t="s">
        <v>52</v>
      </c>
      <c r="P78" s="1" t="s">
        <v>52</v>
      </c>
      <c r="Q78" s="1" t="s">
        <v>213</v>
      </c>
      <c r="R78" s="1" t="s">
        <v>61</v>
      </c>
      <c r="S78" s="1" t="s">
        <v>62</v>
      </c>
      <c r="T78" s="1" t="s">
        <v>62</v>
      </c>
      <c r="AR78" s="1" t="s">
        <v>52</v>
      </c>
      <c r="AS78" s="1" t="s">
        <v>52</v>
      </c>
      <c r="AU78" s="1" t="s">
        <v>308</v>
      </c>
      <c r="AV78">
        <v>61</v>
      </c>
    </row>
    <row r="79" spans="1:48" ht="30" customHeight="1">
      <c r="A79" s="13" t="s">
        <v>309</v>
      </c>
      <c r="B79" s="13" t="s">
        <v>310</v>
      </c>
      <c r="C79" s="13" t="s">
        <v>295</v>
      </c>
      <c r="D79" s="11">
        <v>29</v>
      </c>
      <c r="E79" s="12"/>
      <c r="F79" s="12"/>
      <c r="G79" s="12"/>
      <c r="H79" s="12"/>
      <c r="I79" s="12"/>
      <c r="J79" s="12"/>
      <c r="K79" s="12"/>
      <c r="L79" s="12">
        <f t="shared" si="1"/>
        <v>0</v>
      </c>
      <c r="M79" s="13" t="s">
        <v>311</v>
      </c>
      <c r="N79" s="1" t="s">
        <v>312</v>
      </c>
      <c r="O79" s="1" t="s">
        <v>52</v>
      </c>
      <c r="P79" s="1" t="s">
        <v>52</v>
      </c>
      <c r="Q79" s="1" t="s">
        <v>213</v>
      </c>
      <c r="R79" s="1" t="s">
        <v>61</v>
      </c>
      <c r="S79" s="1" t="s">
        <v>62</v>
      </c>
      <c r="T79" s="1" t="s">
        <v>62</v>
      </c>
      <c r="AR79" s="1" t="s">
        <v>52</v>
      </c>
      <c r="AS79" s="1" t="s">
        <v>52</v>
      </c>
      <c r="AU79" s="1" t="s">
        <v>313</v>
      </c>
      <c r="AV79">
        <v>62</v>
      </c>
    </row>
    <row r="80" spans="1:48" ht="30" customHeight="1">
      <c r="A80" s="13" t="s">
        <v>314</v>
      </c>
      <c r="B80" s="13" t="s">
        <v>315</v>
      </c>
      <c r="C80" s="13" t="s">
        <v>295</v>
      </c>
      <c r="D80" s="11">
        <v>96</v>
      </c>
      <c r="E80" s="12"/>
      <c r="F80" s="12"/>
      <c r="G80" s="12"/>
      <c r="H80" s="12"/>
      <c r="I80" s="12"/>
      <c r="J80" s="12"/>
      <c r="K80" s="12"/>
      <c r="L80" s="12">
        <f t="shared" si="1"/>
        <v>0</v>
      </c>
      <c r="M80" s="13" t="s">
        <v>316</v>
      </c>
      <c r="N80" s="1" t="s">
        <v>317</v>
      </c>
      <c r="O80" s="1" t="s">
        <v>52</v>
      </c>
      <c r="P80" s="1" t="s">
        <v>52</v>
      </c>
      <c r="Q80" s="1" t="s">
        <v>213</v>
      </c>
      <c r="R80" s="1" t="s">
        <v>61</v>
      </c>
      <c r="S80" s="1" t="s">
        <v>62</v>
      </c>
      <c r="T80" s="1" t="s">
        <v>62</v>
      </c>
      <c r="AR80" s="1" t="s">
        <v>52</v>
      </c>
      <c r="AS80" s="1" t="s">
        <v>52</v>
      </c>
      <c r="AU80" s="1" t="s">
        <v>318</v>
      </c>
      <c r="AV80">
        <v>63</v>
      </c>
    </row>
    <row r="81" spans="1:48" ht="30" customHeight="1">
      <c r="A81" s="13" t="s">
        <v>319</v>
      </c>
      <c r="B81" s="13" t="s">
        <v>320</v>
      </c>
      <c r="C81" s="13" t="s">
        <v>295</v>
      </c>
      <c r="D81" s="11">
        <v>24</v>
      </c>
      <c r="E81" s="12"/>
      <c r="F81" s="12"/>
      <c r="G81" s="12"/>
      <c r="H81" s="12"/>
      <c r="I81" s="12"/>
      <c r="J81" s="12"/>
      <c r="K81" s="12"/>
      <c r="L81" s="12">
        <f t="shared" si="1"/>
        <v>0</v>
      </c>
      <c r="M81" s="13" t="s">
        <v>321</v>
      </c>
      <c r="N81" s="1" t="s">
        <v>322</v>
      </c>
      <c r="O81" s="1" t="s">
        <v>52</v>
      </c>
      <c r="P81" s="1" t="s">
        <v>52</v>
      </c>
      <c r="Q81" s="1" t="s">
        <v>213</v>
      </c>
      <c r="R81" s="1" t="s">
        <v>61</v>
      </c>
      <c r="S81" s="1" t="s">
        <v>62</v>
      </c>
      <c r="T81" s="1" t="s">
        <v>62</v>
      </c>
      <c r="AR81" s="1" t="s">
        <v>52</v>
      </c>
      <c r="AS81" s="1" t="s">
        <v>52</v>
      </c>
      <c r="AU81" s="1" t="s">
        <v>323</v>
      </c>
      <c r="AV81">
        <v>64</v>
      </c>
    </row>
    <row r="82" spans="1:48" ht="30" customHeight="1">
      <c r="A82" s="13" t="s">
        <v>324</v>
      </c>
      <c r="B82" s="13" t="s">
        <v>325</v>
      </c>
      <c r="C82" s="13" t="s">
        <v>295</v>
      </c>
      <c r="D82" s="11">
        <v>5</v>
      </c>
      <c r="E82" s="12"/>
      <c r="F82" s="12"/>
      <c r="G82" s="12"/>
      <c r="H82" s="12"/>
      <c r="I82" s="12"/>
      <c r="J82" s="12"/>
      <c r="K82" s="12"/>
      <c r="L82" s="12">
        <f t="shared" si="1"/>
        <v>0</v>
      </c>
      <c r="M82" s="13" t="s">
        <v>326</v>
      </c>
      <c r="N82" s="1" t="s">
        <v>327</v>
      </c>
      <c r="O82" s="1" t="s">
        <v>52</v>
      </c>
      <c r="P82" s="1" t="s">
        <v>52</v>
      </c>
      <c r="Q82" s="1" t="s">
        <v>213</v>
      </c>
      <c r="R82" s="1" t="s">
        <v>61</v>
      </c>
      <c r="S82" s="1" t="s">
        <v>62</v>
      </c>
      <c r="T82" s="1" t="s">
        <v>62</v>
      </c>
      <c r="AR82" s="1" t="s">
        <v>52</v>
      </c>
      <c r="AS82" s="1" t="s">
        <v>52</v>
      </c>
      <c r="AU82" s="1" t="s">
        <v>328</v>
      </c>
      <c r="AV82">
        <v>200</v>
      </c>
    </row>
    <row r="83" spans="1:48" ht="30" customHeight="1">
      <c r="A83" s="13" t="s">
        <v>329</v>
      </c>
      <c r="B83" s="13" t="s">
        <v>52</v>
      </c>
      <c r="C83" s="13" t="s">
        <v>58</v>
      </c>
      <c r="D83" s="11">
        <v>75</v>
      </c>
      <c r="E83" s="12"/>
      <c r="F83" s="12"/>
      <c r="G83" s="12"/>
      <c r="H83" s="12"/>
      <c r="I83" s="12"/>
      <c r="J83" s="12"/>
      <c r="K83" s="12"/>
      <c r="L83" s="12">
        <f t="shared" si="1"/>
        <v>0</v>
      </c>
      <c r="M83" s="13" t="s">
        <v>52</v>
      </c>
      <c r="N83" s="1" t="s">
        <v>330</v>
      </c>
      <c r="O83" s="1" t="s">
        <v>52</v>
      </c>
      <c r="P83" s="1" t="s">
        <v>52</v>
      </c>
      <c r="Q83" s="1" t="s">
        <v>213</v>
      </c>
      <c r="R83" s="1" t="s">
        <v>62</v>
      </c>
      <c r="S83" s="1" t="s">
        <v>62</v>
      </c>
      <c r="T83" s="1" t="s">
        <v>61</v>
      </c>
      <c r="AR83" s="1" t="s">
        <v>52</v>
      </c>
      <c r="AS83" s="1" t="s">
        <v>52</v>
      </c>
      <c r="AU83" s="1" t="s">
        <v>331</v>
      </c>
      <c r="AV83">
        <v>65</v>
      </c>
    </row>
    <row r="84" spans="1:48" ht="30" customHeight="1">
      <c r="A84" s="13" t="s">
        <v>198</v>
      </c>
      <c r="B84" s="13" t="s">
        <v>199</v>
      </c>
      <c r="C84" s="13" t="s">
        <v>200</v>
      </c>
      <c r="D84" s="11">
        <v>1</v>
      </c>
      <c r="E84" s="12"/>
      <c r="F84" s="12"/>
      <c r="G84" s="12"/>
      <c r="H84" s="12"/>
      <c r="I84" s="12"/>
      <c r="J84" s="12"/>
      <c r="K84" s="12"/>
      <c r="L84" s="12">
        <f t="shared" si="1"/>
        <v>0</v>
      </c>
      <c r="M84" s="13" t="s">
        <v>201</v>
      </c>
      <c r="N84" s="1" t="s">
        <v>202</v>
      </c>
      <c r="O84" s="1" t="s">
        <v>52</v>
      </c>
      <c r="P84" s="1" t="s">
        <v>52</v>
      </c>
      <c r="Q84" s="1" t="s">
        <v>213</v>
      </c>
      <c r="R84" s="1" t="s">
        <v>61</v>
      </c>
      <c r="S84" s="1" t="s">
        <v>62</v>
      </c>
      <c r="T84" s="1" t="s">
        <v>62</v>
      </c>
      <c r="AR84" s="1" t="s">
        <v>52</v>
      </c>
      <c r="AS84" s="1" t="s">
        <v>52</v>
      </c>
      <c r="AU84" s="1" t="s">
        <v>332</v>
      </c>
      <c r="AV84">
        <v>67</v>
      </c>
    </row>
    <row r="85" spans="1:48" ht="30" customHeight="1">
      <c r="A85" s="13" t="s">
        <v>101</v>
      </c>
      <c r="B85" s="13" t="s">
        <v>333</v>
      </c>
      <c r="C85" s="13" t="s">
        <v>79</v>
      </c>
      <c r="D85" s="11">
        <v>614</v>
      </c>
      <c r="E85" s="12"/>
      <c r="F85" s="12"/>
      <c r="G85" s="12"/>
      <c r="H85" s="12"/>
      <c r="I85" s="12"/>
      <c r="J85" s="12"/>
      <c r="K85" s="12"/>
      <c r="L85" s="12">
        <f t="shared" si="1"/>
        <v>0</v>
      </c>
      <c r="M85" s="13" t="s">
        <v>52</v>
      </c>
      <c r="N85" s="1" t="s">
        <v>334</v>
      </c>
      <c r="O85" s="1" t="s">
        <v>52</v>
      </c>
      <c r="P85" s="1" t="s">
        <v>52</v>
      </c>
      <c r="Q85" s="1" t="s">
        <v>213</v>
      </c>
      <c r="R85" s="1" t="s">
        <v>62</v>
      </c>
      <c r="S85" s="1" t="s">
        <v>62</v>
      </c>
      <c r="T85" s="1" t="s">
        <v>61</v>
      </c>
      <c r="AR85" s="1" t="s">
        <v>52</v>
      </c>
      <c r="AS85" s="1" t="s">
        <v>52</v>
      </c>
      <c r="AU85" s="1" t="s">
        <v>335</v>
      </c>
      <c r="AV85">
        <v>68</v>
      </c>
    </row>
    <row r="86" spans="1:48" ht="30" customHeight="1">
      <c r="A86" s="13" t="s">
        <v>101</v>
      </c>
      <c r="B86" s="13" t="s">
        <v>336</v>
      </c>
      <c r="C86" s="13" t="s">
        <v>79</v>
      </c>
      <c r="D86" s="11">
        <v>24</v>
      </c>
      <c r="E86" s="12"/>
      <c r="F86" s="12"/>
      <c r="G86" s="12"/>
      <c r="H86" s="12"/>
      <c r="I86" s="12"/>
      <c r="J86" s="12"/>
      <c r="K86" s="12"/>
      <c r="L86" s="12">
        <f t="shared" si="1"/>
        <v>0</v>
      </c>
      <c r="M86" s="13" t="s">
        <v>52</v>
      </c>
      <c r="N86" s="1" t="s">
        <v>337</v>
      </c>
      <c r="O86" s="1" t="s">
        <v>52</v>
      </c>
      <c r="P86" s="1" t="s">
        <v>52</v>
      </c>
      <c r="Q86" s="1" t="s">
        <v>213</v>
      </c>
      <c r="R86" s="1" t="s">
        <v>62</v>
      </c>
      <c r="S86" s="1" t="s">
        <v>62</v>
      </c>
      <c r="T86" s="1" t="s">
        <v>61</v>
      </c>
      <c r="AR86" s="1" t="s">
        <v>52</v>
      </c>
      <c r="AS86" s="1" t="s">
        <v>52</v>
      </c>
      <c r="AU86" s="1" t="s">
        <v>338</v>
      </c>
      <c r="AV86">
        <v>69</v>
      </c>
    </row>
    <row r="87" spans="1:48" ht="30" customHeight="1">
      <c r="A87" s="13" t="s">
        <v>339</v>
      </c>
      <c r="B87" s="13" t="s">
        <v>340</v>
      </c>
      <c r="C87" s="13" t="s">
        <v>79</v>
      </c>
      <c r="D87" s="11">
        <v>105</v>
      </c>
      <c r="E87" s="12"/>
      <c r="F87" s="12"/>
      <c r="G87" s="12"/>
      <c r="H87" s="12"/>
      <c r="I87" s="12"/>
      <c r="J87" s="12"/>
      <c r="K87" s="12"/>
      <c r="L87" s="12">
        <f t="shared" si="1"/>
        <v>0</v>
      </c>
      <c r="M87" s="13" t="s">
        <v>52</v>
      </c>
      <c r="N87" s="1" t="s">
        <v>341</v>
      </c>
      <c r="O87" s="1" t="s">
        <v>52</v>
      </c>
      <c r="P87" s="1" t="s">
        <v>52</v>
      </c>
      <c r="Q87" s="1" t="s">
        <v>213</v>
      </c>
      <c r="R87" s="1" t="s">
        <v>62</v>
      </c>
      <c r="S87" s="1" t="s">
        <v>62</v>
      </c>
      <c r="T87" s="1" t="s">
        <v>61</v>
      </c>
      <c r="AR87" s="1" t="s">
        <v>52</v>
      </c>
      <c r="AS87" s="1" t="s">
        <v>52</v>
      </c>
      <c r="AU87" s="1" t="s">
        <v>342</v>
      </c>
      <c r="AV87">
        <v>66</v>
      </c>
    </row>
    <row r="88" spans="1:48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213</v>
      </c>
    </row>
    <row r="89" spans="1:48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213</v>
      </c>
    </row>
    <row r="90" spans="1:48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213</v>
      </c>
    </row>
    <row r="91" spans="1:48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213</v>
      </c>
    </row>
    <row r="92" spans="1:48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213</v>
      </c>
    </row>
    <row r="93" spans="1:48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213</v>
      </c>
    </row>
    <row r="94" spans="1:48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213</v>
      </c>
    </row>
    <row r="95" spans="1:48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213</v>
      </c>
    </row>
    <row r="96" spans="1:48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213</v>
      </c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213</v>
      </c>
    </row>
    <row r="98" spans="1:48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213</v>
      </c>
    </row>
    <row r="99" spans="1:48" ht="30" customHeight="1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213</v>
      </c>
    </row>
    <row r="100" spans="1:48" ht="30" customHeight="1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213</v>
      </c>
    </row>
    <row r="101" spans="1:48" ht="30" customHeight="1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213</v>
      </c>
    </row>
    <row r="102" spans="1:48" ht="30" customHeight="1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213</v>
      </c>
    </row>
    <row r="103" spans="1:48" ht="30" customHeight="1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213</v>
      </c>
    </row>
    <row r="104" spans="1:48" ht="30" customHeight="1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213</v>
      </c>
    </row>
    <row r="105" spans="1:48" ht="30" customHeight="1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213</v>
      </c>
    </row>
    <row r="106" spans="1:48" ht="30" customHeight="1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213</v>
      </c>
    </row>
    <row r="107" spans="1:48" ht="30" customHeight="1">
      <c r="A107" s="13" t="s">
        <v>210</v>
      </c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>
        <f>SUMIF(Q57:Q106,"0102",L57:L106)</f>
        <v>0</v>
      </c>
      <c r="M107" s="11"/>
      <c r="N107" t="s">
        <v>211</v>
      </c>
    </row>
    <row r="108" spans="1:48" ht="30" customHeight="1">
      <c r="A108" s="13" t="s">
        <v>343</v>
      </c>
      <c r="B108" s="13" t="s">
        <v>52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344</v>
      </c>
    </row>
    <row r="109" spans="1:48" ht="30" customHeight="1">
      <c r="A109" s="13" t="s">
        <v>214</v>
      </c>
      <c r="B109" s="13" t="s">
        <v>345</v>
      </c>
      <c r="C109" s="13" t="s">
        <v>58</v>
      </c>
      <c r="D109" s="11">
        <v>762</v>
      </c>
      <c r="E109" s="12"/>
      <c r="F109" s="12"/>
      <c r="G109" s="12"/>
      <c r="H109" s="12"/>
      <c r="I109" s="12"/>
      <c r="J109" s="12"/>
      <c r="K109" s="12"/>
      <c r="L109" s="12">
        <f t="shared" ref="L109:L120" si="2">TRUNC(F109+H109+J109, 0)</f>
        <v>0</v>
      </c>
      <c r="M109" s="13" t="s">
        <v>346</v>
      </c>
      <c r="N109" s="1" t="s">
        <v>347</v>
      </c>
      <c r="O109" s="1" t="s">
        <v>52</v>
      </c>
      <c r="P109" s="1" t="s">
        <v>52</v>
      </c>
      <c r="Q109" s="1" t="s">
        <v>344</v>
      </c>
      <c r="R109" s="1" t="s">
        <v>61</v>
      </c>
      <c r="S109" s="1" t="s">
        <v>62</v>
      </c>
      <c r="T109" s="1" t="s">
        <v>62</v>
      </c>
      <c r="AR109" s="1" t="s">
        <v>52</v>
      </c>
      <c r="AS109" s="1" t="s">
        <v>52</v>
      </c>
      <c r="AU109" s="1" t="s">
        <v>348</v>
      </c>
      <c r="AV109">
        <v>73</v>
      </c>
    </row>
    <row r="110" spans="1:48" ht="30" customHeight="1">
      <c r="A110" s="13" t="s">
        <v>219</v>
      </c>
      <c r="B110" s="13" t="s">
        <v>220</v>
      </c>
      <c r="C110" s="13" t="s">
        <v>58</v>
      </c>
      <c r="D110" s="11">
        <v>83</v>
      </c>
      <c r="E110" s="12"/>
      <c r="F110" s="12"/>
      <c r="G110" s="12"/>
      <c r="H110" s="12"/>
      <c r="I110" s="12"/>
      <c r="J110" s="12"/>
      <c r="K110" s="12"/>
      <c r="L110" s="12">
        <f t="shared" si="2"/>
        <v>0</v>
      </c>
      <c r="M110" s="13" t="s">
        <v>221</v>
      </c>
      <c r="N110" s="1" t="s">
        <v>222</v>
      </c>
      <c r="O110" s="1" t="s">
        <v>52</v>
      </c>
      <c r="P110" s="1" t="s">
        <v>52</v>
      </c>
      <c r="Q110" s="1" t="s">
        <v>344</v>
      </c>
      <c r="R110" s="1" t="s">
        <v>61</v>
      </c>
      <c r="S110" s="1" t="s">
        <v>62</v>
      </c>
      <c r="T110" s="1" t="s">
        <v>62</v>
      </c>
      <c r="AR110" s="1" t="s">
        <v>52</v>
      </c>
      <c r="AS110" s="1" t="s">
        <v>52</v>
      </c>
      <c r="AU110" s="1" t="s">
        <v>349</v>
      </c>
      <c r="AV110">
        <v>76</v>
      </c>
    </row>
    <row r="111" spans="1:48" ht="30" customHeight="1">
      <c r="A111" s="13" t="s">
        <v>92</v>
      </c>
      <c r="B111" s="13" t="s">
        <v>220</v>
      </c>
      <c r="C111" s="13" t="s">
        <v>58</v>
      </c>
      <c r="D111" s="11">
        <v>55</v>
      </c>
      <c r="E111" s="12"/>
      <c r="F111" s="12"/>
      <c r="G111" s="12"/>
      <c r="H111" s="12"/>
      <c r="I111" s="12"/>
      <c r="J111" s="12"/>
      <c r="K111" s="12"/>
      <c r="L111" s="12">
        <f t="shared" si="2"/>
        <v>0</v>
      </c>
      <c r="M111" s="13" t="s">
        <v>350</v>
      </c>
      <c r="N111" s="1" t="s">
        <v>351</v>
      </c>
      <c r="O111" s="1" t="s">
        <v>52</v>
      </c>
      <c r="P111" s="1" t="s">
        <v>52</v>
      </c>
      <c r="Q111" s="1" t="s">
        <v>344</v>
      </c>
      <c r="R111" s="1" t="s">
        <v>61</v>
      </c>
      <c r="S111" s="1" t="s">
        <v>62</v>
      </c>
      <c r="T111" s="1" t="s">
        <v>62</v>
      </c>
      <c r="AR111" s="1" t="s">
        <v>52</v>
      </c>
      <c r="AS111" s="1" t="s">
        <v>52</v>
      </c>
      <c r="AU111" s="1" t="s">
        <v>352</v>
      </c>
      <c r="AV111">
        <v>77</v>
      </c>
    </row>
    <row r="112" spans="1:48" ht="30" customHeight="1">
      <c r="A112" s="13" t="s">
        <v>101</v>
      </c>
      <c r="B112" s="13" t="s">
        <v>228</v>
      </c>
      <c r="C112" s="13" t="s">
        <v>58</v>
      </c>
      <c r="D112" s="11">
        <v>118</v>
      </c>
      <c r="E112" s="12"/>
      <c r="F112" s="12"/>
      <c r="G112" s="12"/>
      <c r="H112" s="12"/>
      <c r="I112" s="12"/>
      <c r="J112" s="12"/>
      <c r="K112" s="12"/>
      <c r="L112" s="12">
        <f t="shared" si="2"/>
        <v>0</v>
      </c>
      <c r="M112" s="13" t="s">
        <v>229</v>
      </c>
      <c r="N112" s="1" t="s">
        <v>230</v>
      </c>
      <c r="O112" s="1" t="s">
        <v>52</v>
      </c>
      <c r="P112" s="1" t="s">
        <v>52</v>
      </c>
      <c r="Q112" s="1" t="s">
        <v>344</v>
      </c>
      <c r="R112" s="1" t="s">
        <v>61</v>
      </c>
      <c r="S112" s="1" t="s">
        <v>62</v>
      </c>
      <c r="T112" s="1" t="s">
        <v>62</v>
      </c>
      <c r="AR112" s="1" t="s">
        <v>52</v>
      </c>
      <c r="AS112" s="1" t="s">
        <v>52</v>
      </c>
      <c r="AU112" s="1" t="s">
        <v>353</v>
      </c>
      <c r="AV112">
        <v>80</v>
      </c>
    </row>
    <row r="113" spans="1:48" ht="30" customHeight="1">
      <c r="A113" s="13" t="s">
        <v>236</v>
      </c>
      <c r="B113" s="13" t="s">
        <v>241</v>
      </c>
      <c r="C113" s="13" t="s">
        <v>79</v>
      </c>
      <c r="D113" s="11">
        <v>17</v>
      </c>
      <c r="E113" s="12"/>
      <c r="F113" s="12"/>
      <c r="G113" s="12"/>
      <c r="H113" s="12"/>
      <c r="I113" s="12"/>
      <c r="J113" s="12"/>
      <c r="K113" s="12"/>
      <c r="L113" s="12">
        <f t="shared" si="2"/>
        <v>0</v>
      </c>
      <c r="M113" s="13" t="s">
        <v>242</v>
      </c>
      <c r="N113" s="1" t="s">
        <v>243</v>
      </c>
      <c r="O113" s="1" t="s">
        <v>52</v>
      </c>
      <c r="P113" s="1" t="s">
        <v>52</v>
      </c>
      <c r="Q113" s="1" t="s">
        <v>344</v>
      </c>
      <c r="R113" s="1" t="s">
        <v>61</v>
      </c>
      <c r="S113" s="1" t="s">
        <v>62</v>
      </c>
      <c r="T113" s="1" t="s">
        <v>62</v>
      </c>
      <c r="AR113" s="1" t="s">
        <v>52</v>
      </c>
      <c r="AS113" s="1" t="s">
        <v>52</v>
      </c>
      <c r="AU113" s="1" t="s">
        <v>354</v>
      </c>
      <c r="AV113">
        <v>83</v>
      </c>
    </row>
    <row r="114" spans="1:48" ht="30" customHeight="1">
      <c r="A114" s="13" t="s">
        <v>245</v>
      </c>
      <c r="B114" s="13" t="s">
        <v>246</v>
      </c>
      <c r="C114" s="13" t="s">
        <v>79</v>
      </c>
      <c r="D114" s="11">
        <v>13</v>
      </c>
      <c r="E114" s="12"/>
      <c r="F114" s="12"/>
      <c r="G114" s="12"/>
      <c r="H114" s="12"/>
      <c r="I114" s="12"/>
      <c r="J114" s="12"/>
      <c r="K114" s="12"/>
      <c r="L114" s="12">
        <f t="shared" si="2"/>
        <v>0</v>
      </c>
      <c r="M114" s="13" t="s">
        <v>247</v>
      </c>
      <c r="N114" s="1" t="s">
        <v>248</v>
      </c>
      <c r="O114" s="1" t="s">
        <v>52</v>
      </c>
      <c r="P114" s="1" t="s">
        <v>52</v>
      </c>
      <c r="Q114" s="1" t="s">
        <v>344</v>
      </c>
      <c r="R114" s="1" t="s">
        <v>61</v>
      </c>
      <c r="S114" s="1" t="s">
        <v>62</v>
      </c>
      <c r="T114" s="1" t="s">
        <v>62</v>
      </c>
      <c r="AR114" s="1" t="s">
        <v>52</v>
      </c>
      <c r="AS114" s="1" t="s">
        <v>52</v>
      </c>
      <c r="AU114" s="1" t="s">
        <v>355</v>
      </c>
      <c r="AV114">
        <v>84</v>
      </c>
    </row>
    <row r="115" spans="1:48" ht="30" customHeight="1">
      <c r="A115" s="13" t="s">
        <v>356</v>
      </c>
      <c r="B115" s="13" t="s">
        <v>357</v>
      </c>
      <c r="C115" s="13" t="s">
        <v>79</v>
      </c>
      <c r="D115" s="11">
        <v>19</v>
      </c>
      <c r="E115" s="12"/>
      <c r="F115" s="12"/>
      <c r="G115" s="12"/>
      <c r="H115" s="12"/>
      <c r="I115" s="12"/>
      <c r="J115" s="12"/>
      <c r="K115" s="12"/>
      <c r="L115" s="12">
        <f t="shared" si="2"/>
        <v>0</v>
      </c>
      <c r="M115" s="13" t="s">
        <v>358</v>
      </c>
      <c r="N115" s="1" t="s">
        <v>359</v>
      </c>
      <c r="O115" s="1" t="s">
        <v>52</v>
      </c>
      <c r="P115" s="1" t="s">
        <v>52</v>
      </c>
      <c r="Q115" s="1" t="s">
        <v>344</v>
      </c>
      <c r="R115" s="1" t="s">
        <v>61</v>
      </c>
      <c r="S115" s="1" t="s">
        <v>62</v>
      </c>
      <c r="T115" s="1" t="s">
        <v>62</v>
      </c>
      <c r="AR115" s="1" t="s">
        <v>52</v>
      </c>
      <c r="AS115" s="1" t="s">
        <v>52</v>
      </c>
      <c r="AU115" s="1" t="s">
        <v>360</v>
      </c>
      <c r="AV115">
        <v>87</v>
      </c>
    </row>
    <row r="116" spans="1:48" ht="30" customHeight="1">
      <c r="A116" s="13" t="s">
        <v>361</v>
      </c>
      <c r="B116" s="13" t="s">
        <v>362</v>
      </c>
      <c r="C116" s="13" t="s">
        <v>79</v>
      </c>
      <c r="D116" s="11">
        <v>32</v>
      </c>
      <c r="E116" s="12"/>
      <c r="F116" s="12"/>
      <c r="G116" s="12"/>
      <c r="H116" s="12"/>
      <c r="I116" s="12"/>
      <c r="J116" s="12"/>
      <c r="K116" s="12"/>
      <c r="L116" s="12">
        <f t="shared" si="2"/>
        <v>0</v>
      </c>
      <c r="M116" s="13" t="s">
        <v>363</v>
      </c>
      <c r="N116" s="1" t="s">
        <v>364</v>
      </c>
      <c r="O116" s="1" t="s">
        <v>52</v>
      </c>
      <c r="P116" s="1" t="s">
        <v>52</v>
      </c>
      <c r="Q116" s="1" t="s">
        <v>344</v>
      </c>
      <c r="R116" s="1" t="s">
        <v>61</v>
      </c>
      <c r="S116" s="1" t="s">
        <v>62</v>
      </c>
      <c r="T116" s="1" t="s">
        <v>62</v>
      </c>
      <c r="AR116" s="1" t="s">
        <v>52</v>
      </c>
      <c r="AS116" s="1" t="s">
        <v>52</v>
      </c>
      <c r="AU116" s="1" t="s">
        <v>365</v>
      </c>
      <c r="AV116">
        <v>91</v>
      </c>
    </row>
    <row r="117" spans="1:48" ht="30" customHeight="1">
      <c r="A117" s="13" t="s">
        <v>366</v>
      </c>
      <c r="B117" s="13" t="s">
        <v>367</v>
      </c>
      <c r="C117" s="13" t="s">
        <v>58</v>
      </c>
      <c r="D117" s="11">
        <v>76</v>
      </c>
      <c r="E117" s="12"/>
      <c r="F117" s="12"/>
      <c r="G117" s="12"/>
      <c r="H117" s="12"/>
      <c r="I117" s="12"/>
      <c r="J117" s="12"/>
      <c r="K117" s="12"/>
      <c r="L117" s="12">
        <f t="shared" si="2"/>
        <v>0</v>
      </c>
      <c r="M117" s="13" t="s">
        <v>368</v>
      </c>
      <c r="N117" s="1" t="s">
        <v>369</v>
      </c>
      <c r="O117" s="1" t="s">
        <v>52</v>
      </c>
      <c r="P117" s="1" t="s">
        <v>52</v>
      </c>
      <c r="Q117" s="1" t="s">
        <v>344</v>
      </c>
      <c r="R117" s="1" t="s">
        <v>61</v>
      </c>
      <c r="S117" s="1" t="s">
        <v>62</v>
      </c>
      <c r="T117" s="1" t="s">
        <v>62</v>
      </c>
      <c r="AR117" s="1" t="s">
        <v>52</v>
      </c>
      <c r="AS117" s="1" t="s">
        <v>52</v>
      </c>
      <c r="AU117" s="1" t="s">
        <v>370</v>
      </c>
      <c r="AV117">
        <v>95</v>
      </c>
    </row>
    <row r="118" spans="1:48" ht="30" customHeight="1">
      <c r="A118" s="13" t="s">
        <v>198</v>
      </c>
      <c r="B118" s="13" t="s">
        <v>199</v>
      </c>
      <c r="C118" s="13" t="s">
        <v>200</v>
      </c>
      <c r="D118" s="11">
        <v>7</v>
      </c>
      <c r="E118" s="12"/>
      <c r="F118" s="12"/>
      <c r="G118" s="12"/>
      <c r="H118" s="12"/>
      <c r="I118" s="12"/>
      <c r="J118" s="12"/>
      <c r="K118" s="12"/>
      <c r="L118" s="12">
        <f t="shared" si="2"/>
        <v>0</v>
      </c>
      <c r="M118" s="13" t="s">
        <v>201</v>
      </c>
      <c r="N118" s="1" t="s">
        <v>202</v>
      </c>
      <c r="O118" s="1" t="s">
        <v>52</v>
      </c>
      <c r="P118" s="1" t="s">
        <v>52</v>
      </c>
      <c r="Q118" s="1" t="s">
        <v>344</v>
      </c>
      <c r="R118" s="1" t="s">
        <v>61</v>
      </c>
      <c r="S118" s="1" t="s">
        <v>62</v>
      </c>
      <c r="T118" s="1" t="s">
        <v>62</v>
      </c>
      <c r="AR118" s="1" t="s">
        <v>52</v>
      </c>
      <c r="AS118" s="1" t="s">
        <v>52</v>
      </c>
      <c r="AU118" s="1" t="s">
        <v>371</v>
      </c>
      <c r="AV118">
        <v>96</v>
      </c>
    </row>
    <row r="119" spans="1:48" ht="30" customHeight="1">
      <c r="A119" s="13" t="s">
        <v>101</v>
      </c>
      <c r="B119" s="13" t="s">
        <v>333</v>
      </c>
      <c r="C119" s="13" t="s">
        <v>79</v>
      </c>
      <c r="D119" s="11">
        <v>60</v>
      </c>
      <c r="E119" s="12"/>
      <c r="F119" s="12"/>
      <c r="G119" s="12"/>
      <c r="H119" s="12"/>
      <c r="I119" s="12"/>
      <c r="J119" s="12"/>
      <c r="K119" s="12"/>
      <c r="L119" s="12">
        <f t="shared" si="2"/>
        <v>0</v>
      </c>
      <c r="M119" s="13" t="s">
        <v>52</v>
      </c>
      <c r="N119" s="1" t="s">
        <v>334</v>
      </c>
      <c r="O119" s="1" t="s">
        <v>52</v>
      </c>
      <c r="P119" s="1" t="s">
        <v>52</v>
      </c>
      <c r="Q119" s="1" t="s">
        <v>344</v>
      </c>
      <c r="R119" s="1" t="s">
        <v>62</v>
      </c>
      <c r="S119" s="1" t="s">
        <v>62</v>
      </c>
      <c r="T119" s="1" t="s">
        <v>61</v>
      </c>
      <c r="AR119" s="1" t="s">
        <v>52</v>
      </c>
      <c r="AS119" s="1" t="s">
        <v>52</v>
      </c>
      <c r="AU119" s="1" t="s">
        <v>372</v>
      </c>
      <c r="AV119">
        <v>100</v>
      </c>
    </row>
    <row r="120" spans="1:48" ht="30" customHeight="1">
      <c r="A120" s="13" t="s">
        <v>339</v>
      </c>
      <c r="B120" s="13" t="s">
        <v>340</v>
      </c>
      <c r="C120" s="13" t="s">
        <v>79</v>
      </c>
      <c r="D120" s="11">
        <v>12</v>
      </c>
      <c r="E120" s="12"/>
      <c r="F120" s="12"/>
      <c r="G120" s="12"/>
      <c r="H120" s="12"/>
      <c r="I120" s="12"/>
      <c r="J120" s="12"/>
      <c r="K120" s="12"/>
      <c r="L120" s="12">
        <f t="shared" si="2"/>
        <v>0</v>
      </c>
      <c r="M120" s="13" t="s">
        <v>52</v>
      </c>
      <c r="N120" s="1" t="s">
        <v>341</v>
      </c>
      <c r="O120" s="1" t="s">
        <v>52</v>
      </c>
      <c r="P120" s="1" t="s">
        <v>52</v>
      </c>
      <c r="Q120" s="1" t="s">
        <v>344</v>
      </c>
      <c r="R120" s="1" t="s">
        <v>62</v>
      </c>
      <c r="S120" s="1" t="s">
        <v>62</v>
      </c>
      <c r="T120" s="1" t="s">
        <v>61</v>
      </c>
      <c r="AR120" s="1" t="s">
        <v>52</v>
      </c>
      <c r="AS120" s="1" t="s">
        <v>52</v>
      </c>
      <c r="AU120" s="1" t="s">
        <v>373</v>
      </c>
      <c r="AV120">
        <v>99</v>
      </c>
    </row>
    <row r="121" spans="1:48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344</v>
      </c>
    </row>
    <row r="122" spans="1:48" ht="30" customHeight="1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344</v>
      </c>
    </row>
    <row r="123" spans="1:48" ht="30" customHeight="1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344</v>
      </c>
    </row>
    <row r="124" spans="1:48" ht="30" customHeight="1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344</v>
      </c>
    </row>
    <row r="125" spans="1:48" ht="30" customHeight="1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344</v>
      </c>
    </row>
    <row r="126" spans="1:48" ht="30" customHeight="1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344</v>
      </c>
    </row>
    <row r="127" spans="1:48" ht="30" customHeight="1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344</v>
      </c>
    </row>
    <row r="128" spans="1:48" ht="30" customHeight="1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344</v>
      </c>
    </row>
    <row r="129" spans="1:48" ht="30" customHeight="1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344</v>
      </c>
    </row>
    <row r="130" spans="1:48" ht="30" customHeight="1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344</v>
      </c>
    </row>
    <row r="131" spans="1:48" ht="30" customHeight="1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344</v>
      </c>
    </row>
    <row r="132" spans="1:48" ht="30" customHeight="1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344</v>
      </c>
    </row>
    <row r="133" spans="1:48" ht="30" customHeight="1">
      <c r="A133" s="13" t="s">
        <v>210</v>
      </c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>
        <f>SUMIF(Q109:Q132,"0103",L109:L132)</f>
        <v>0</v>
      </c>
      <c r="M133" s="11"/>
      <c r="N133" t="s">
        <v>211</v>
      </c>
    </row>
    <row r="134" spans="1:48" ht="30" customHeight="1">
      <c r="A134" s="13" t="s">
        <v>374</v>
      </c>
      <c r="B134" s="13" t="s">
        <v>52</v>
      </c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375</v>
      </c>
    </row>
    <row r="135" spans="1:48" ht="30" customHeight="1">
      <c r="A135" s="13" t="s">
        <v>56</v>
      </c>
      <c r="B135" s="13" t="s">
        <v>376</v>
      </c>
      <c r="C135" s="13" t="s">
        <v>58</v>
      </c>
      <c r="D135" s="11">
        <v>80</v>
      </c>
      <c r="E135" s="12"/>
      <c r="F135" s="12"/>
      <c r="G135" s="12"/>
      <c r="H135" s="12"/>
      <c r="I135" s="12"/>
      <c r="J135" s="12"/>
      <c r="K135" s="12"/>
      <c r="L135" s="12">
        <f t="shared" ref="L135:L159" si="3">TRUNC(F135+H135+J135, 0)</f>
        <v>0</v>
      </c>
      <c r="M135" s="13" t="s">
        <v>377</v>
      </c>
      <c r="N135" s="1" t="s">
        <v>378</v>
      </c>
      <c r="O135" s="1" t="s">
        <v>52</v>
      </c>
      <c r="P135" s="1" t="s">
        <v>52</v>
      </c>
      <c r="Q135" s="1" t="s">
        <v>375</v>
      </c>
      <c r="R135" s="1" t="s">
        <v>61</v>
      </c>
      <c r="S135" s="1" t="s">
        <v>62</v>
      </c>
      <c r="T135" s="1" t="s">
        <v>62</v>
      </c>
      <c r="AR135" s="1" t="s">
        <v>52</v>
      </c>
      <c r="AS135" s="1" t="s">
        <v>52</v>
      </c>
      <c r="AU135" s="1" t="s">
        <v>379</v>
      </c>
      <c r="AV135">
        <v>164</v>
      </c>
    </row>
    <row r="136" spans="1:48" ht="30" customHeight="1">
      <c r="A136" s="13" t="s">
        <v>56</v>
      </c>
      <c r="B136" s="13" t="s">
        <v>380</v>
      </c>
      <c r="C136" s="13" t="s">
        <v>58</v>
      </c>
      <c r="D136" s="11">
        <v>57</v>
      </c>
      <c r="E136" s="12"/>
      <c r="F136" s="12"/>
      <c r="G136" s="12"/>
      <c r="H136" s="12"/>
      <c r="I136" s="12"/>
      <c r="J136" s="12"/>
      <c r="K136" s="12"/>
      <c r="L136" s="12">
        <f t="shared" si="3"/>
        <v>0</v>
      </c>
      <c r="M136" s="13" t="s">
        <v>381</v>
      </c>
      <c r="N136" s="1" t="s">
        <v>382</v>
      </c>
      <c r="O136" s="1" t="s">
        <v>52</v>
      </c>
      <c r="P136" s="1" t="s">
        <v>52</v>
      </c>
      <c r="Q136" s="1" t="s">
        <v>375</v>
      </c>
      <c r="R136" s="1" t="s">
        <v>61</v>
      </c>
      <c r="S136" s="1" t="s">
        <v>62</v>
      </c>
      <c r="T136" s="1" t="s">
        <v>62</v>
      </c>
      <c r="AR136" s="1" t="s">
        <v>52</v>
      </c>
      <c r="AS136" s="1" t="s">
        <v>52</v>
      </c>
      <c r="AU136" s="1" t="s">
        <v>383</v>
      </c>
      <c r="AV136">
        <v>165</v>
      </c>
    </row>
    <row r="137" spans="1:48" ht="30" customHeight="1">
      <c r="A137" s="13" t="s">
        <v>56</v>
      </c>
      <c r="B137" s="13" t="s">
        <v>384</v>
      </c>
      <c r="C137" s="13" t="s">
        <v>58</v>
      </c>
      <c r="D137" s="11">
        <v>37</v>
      </c>
      <c r="E137" s="12"/>
      <c r="F137" s="12"/>
      <c r="G137" s="12"/>
      <c r="H137" s="12"/>
      <c r="I137" s="12"/>
      <c r="J137" s="12"/>
      <c r="K137" s="12"/>
      <c r="L137" s="12">
        <f t="shared" si="3"/>
        <v>0</v>
      </c>
      <c r="M137" s="13" t="s">
        <v>385</v>
      </c>
      <c r="N137" s="1" t="s">
        <v>386</v>
      </c>
      <c r="O137" s="1" t="s">
        <v>52</v>
      </c>
      <c r="P137" s="1" t="s">
        <v>52</v>
      </c>
      <c r="Q137" s="1" t="s">
        <v>375</v>
      </c>
      <c r="R137" s="1" t="s">
        <v>61</v>
      </c>
      <c r="S137" s="1" t="s">
        <v>62</v>
      </c>
      <c r="T137" s="1" t="s">
        <v>62</v>
      </c>
      <c r="AR137" s="1" t="s">
        <v>52</v>
      </c>
      <c r="AS137" s="1" t="s">
        <v>52</v>
      </c>
      <c r="AU137" s="1" t="s">
        <v>387</v>
      </c>
      <c r="AV137">
        <v>166</v>
      </c>
    </row>
    <row r="138" spans="1:48" ht="30" customHeight="1">
      <c r="A138" s="13" t="s">
        <v>56</v>
      </c>
      <c r="B138" s="13" t="s">
        <v>388</v>
      </c>
      <c r="C138" s="13" t="s">
        <v>58</v>
      </c>
      <c r="D138" s="11">
        <v>49</v>
      </c>
      <c r="E138" s="12"/>
      <c r="F138" s="12"/>
      <c r="G138" s="12"/>
      <c r="H138" s="12"/>
      <c r="I138" s="12"/>
      <c r="J138" s="12"/>
      <c r="K138" s="12"/>
      <c r="L138" s="12">
        <f t="shared" si="3"/>
        <v>0</v>
      </c>
      <c r="M138" s="13" t="s">
        <v>389</v>
      </c>
      <c r="N138" s="1" t="s">
        <v>390</v>
      </c>
      <c r="O138" s="1" t="s">
        <v>52</v>
      </c>
      <c r="P138" s="1" t="s">
        <v>52</v>
      </c>
      <c r="Q138" s="1" t="s">
        <v>375</v>
      </c>
      <c r="R138" s="1" t="s">
        <v>61</v>
      </c>
      <c r="S138" s="1" t="s">
        <v>62</v>
      </c>
      <c r="T138" s="1" t="s">
        <v>62</v>
      </c>
      <c r="AR138" s="1" t="s">
        <v>52</v>
      </c>
      <c r="AS138" s="1" t="s">
        <v>52</v>
      </c>
      <c r="AU138" s="1" t="s">
        <v>391</v>
      </c>
      <c r="AV138">
        <v>167</v>
      </c>
    </row>
    <row r="139" spans="1:48" ht="30" customHeight="1">
      <c r="A139" s="13" t="s">
        <v>68</v>
      </c>
      <c r="B139" s="13" t="s">
        <v>392</v>
      </c>
      <c r="C139" s="13" t="s">
        <v>58</v>
      </c>
      <c r="D139" s="11">
        <v>37</v>
      </c>
      <c r="E139" s="12"/>
      <c r="F139" s="12"/>
      <c r="G139" s="12"/>
      <c r="H139" s="12"/>
      <c r="I139" s="12"/>
      <c r="J139" s="12"/>
      <c r="K139" s="12"/>
      <c r="L139" s="12">
        <f t="shared" si="3"/>
        <v>0</v>
      </c>
      <c r="M139" s="13" t="s">
        <v>393</v>
      </c>
      <c r="N139" s="1" t="s">
        <v>394</v>
      </c>
      <c r="O139" s="1" t="s">
        <v>52</v>
      </c>
      <c r="P139" s="1" t="s">
        <v>52</v>
      </c>
      <c r="Q139" s="1" t="s">
        <v>375</v>
      </c>
      <c r="R139" s="1" t="s">
        <v>61</v>
      </c>
      <c r="S139" s="1" t="s">
        <v>62</v>
      </c>
      <c r="T139" s="1" t="s">
        <v>62</v>
      </c>
      <c r="AR139" s="1" t="s">
        <v>52</v>
      </c>
      <c r="AS139" s="1" t="s">
        <v>52</v>
      </c>
      <c r="AU139" s="1" t="s">
        <v>395</v>
      </c>
      <c r="AV139">
        <v>168</v>
      </c>
    </row>
    <row r="140" spans="1:48" ht="30" customHeight="1">
      <c r="A140" s="13" t="s">
        <v>68</v>
      </c>
      <c r="B140" s="13" t="s">
        <v>396</v>
      </c>
      <c r="C140" s="13" t="s">
        <v>58</v>
      </c>
      <c r="D140" s="11">
        <v>49</v>
      </c>
      <c r="E140" s="12"/>
      <c r="F140" s="12"/>
      <c r="G140" s="12"/>
      <c r="H140" s="12"/>
      <c r="I140" s="12"/>
      <c r="J140" s="12"/>
      <c r="K140" s="12"/>
      <c r="L140" s="12">
        <f t="shared" si="3"/>
        <v>0</v>
      </c>
      <c r="M140" s="13" t="s">
        <v>397</v>
      </c>
      <c r="N140" s="1" t="s">
        <v>398</v>
      </c>
      <c r="O140" s="1" t="s">
        <v>52</v>
      </c>
      <c r="P140" s="1" t="s">
        <v>52</v>
      </c>
      <c r="Q140" s="1" t="s">
        <v>375</v>
      </c>
      <c r="R140" s="1" t="s">
        <v>61</v>
      </c>
      <c r="S140" s="1" t="s">
        <v>62</v>
      </c>
      <c r="T140" s="1" t="s">
        <v>62</v>
      </c>
      <c r="AR140" s="1" t="s">
        <v>52</v>
      </c>
      <c r="AS140" s="1" t="s">
        <v>52</v>
      </c>
      <c r="AU140" s="1" t="s">
        <v>399</v>
      </c>
      <c r="AV140">
        <v>169</v>
      </c>
    </row>
    <row r="141" spans="1:48" ht="30" customHeight="1">
      <c r="A141" s="13" t="s">
        <v>101</v>
      </c>
      <c r="B141" s="13" t="s">
        <v>232</v>
      </c>
      <c r="C141" s="13" t="s">
        <v>58</v>
      </c>
      <c r="D141" s="11">
        <v>55</v>
      </c>
      <c r="E141" s="12"/>
      <c r="F141" s="12"/>
      <c r="G141" s="12"/>
      <c r="H141" s="12"/>
      <c r="I141" s="12"/>
      <c r="J141" s="12"/>
      <c r="K141" s="12"/>
      <c r="L141" s="12">
        <f t="shared" si="3"/>
        <v>0</v>
      </c>
      <c r="M141" s="13" t="s">
        <v>233</v>
      </c>
      <c r="N141" s="1" t="s">
        <v>234</v>
      </c>
      <c r="O141" s="1" t="s">
        <v>52</v>
      </c>
      <c r="P141" s="1" t="s">
        <v>52</v>
      </c>
      <c r="Q141" s="1" t="s">
        <v>375</v>
      </c>
      <c r="R141" s="1" t="s">
        <v>61</v>
      </c>
      <c r="S141" s="1" t="s">
        <v>62</v>
      </c>
      <c r="T141" s="1" t="s">
        <v>62</v>
      </c>
      <c r="AR141" s="1" t="s">
        <v>52</v>
      </c>
      <c r="AS141" s="1" t="s">
        <v>52</v>
      </c>
      <c r="AU141" s="1" t="s">
        <v>400</v>
      </c>
      <c r="AV141">
        <v>170</v>
      </c>
    </row>
    <row r="142" spans="1:48" ht="30" customHeight="1">
      <c r="A142" s="13" t="s">
        <v>101</v>
      </c>
      <c r="B142" s="13" t="s">
        <v>401</v>
      </c>
      <c r="C142" s="13" t="s">
        <v>58</v>
      </c>
      <c r="D142" s="11">
        <v>32</v>
      </c>
      <c r="E142" s="12"/>
      <c r="F142" s="12"/>
      <c r="G142" s="12"/>
      <c r="H142" s="12"/>
      <c r="I142" s="12"/>
      <c r="J142" s="12"/>
      <c r="K142" s="12"/>
      <c r="L142" s="12">
        <f t="shared" si="3"/>
        <v>0</v>
      </c>
      <c r="M142" s="13" t="s">
        <v>402</v>
      </c>
      <c r="N142" s="1" t="s">
        <v>403</v>
      </c>
      <c r="O142" s="1" t="s">
        <v>52</v>
      </c>
      <c r="P142" s="1" t="s">
        <v>52</v>
      </c>
      <c r="Q142" s="1" t="s">
        <v>375</v>
      </c>
      <c r="R142" s="1" t="s">
        <v>61</v>
      </c>
      <c r="S142" s="1" t="s">
        <v>62</v>
      </c>
      <c r="T142" s="1" t="s">
        <v>62</v>
      </c>
      <c r="AR142" s="1" t="s">
        <v>52</v>
      </c>
      <c r="AS142" s="1" t="s">
        <v>52</v>
      </c>
      <c r="AU142" s="1" t="s">
        <v>404</v>
      </c>
      <c r="AV142">
        <v>171</v>
      </c>
    </row>
    <row r="143" spans="1:48" ht="30" customHeight="1">
      <c r="A143" s="13" t="s">
        <v>101</v>
      </c>
      <c r="B143" s="13" t="s">
        <v>405</v>
      </c>
      <c r="C143" s="13" t="s">
        <v>58</v>
      </c>
      <c r="D143" s="11">
        <v>72</v>
      </c>
      <c r="E143" s="12"/>
      <c r="F143" s="12"/>
      <c r="G143" s="12"/>
      <c r="H143" s="12"/>
      <c r="I143" s="12"/>
      <c r="J143" s="12"/>
      <c r="K143" s="12"/>
      <c r="L143" s="12">
        <f t="shared" si="3"/>
        <v>0</v>
      </c>
      <c r="M143" s="13" t="s">
        <v>406</v>
      </c>
      <c r="N143" s="1" t="s">
        <v>407</v>
      </c>
      <c r="O143" s="1" t="s">
        <v>52</v>
      </c>
      <c r="P143" s="1" t="s">
        <v>52</v>
      </c>
      <c r="Q143" s="1" t="s">
        <v>375</v>
      </c>
      <c r="R143" s="1" t="s">
        <v>61</v>
      </c>
      <c r="S143" s="1" t="s">
        <v>62</v>
      </c>
      <c r="T143" s="1" t="s">
        <v>62</v>
      </c>
      <c r="AR143" s="1" t="s">
        <v>52</v>
      </c>
      <c r="AS143" s="1" t="s">
        <v>52</v>
      </c>
      <c r="AU143" s="1" t="s">
        <v>408</v>
      </c>
      <c r="AV143">
        <v>172</v>
      </c>
    </row>
    <row r="144" spans="1:48" ht="30" customHeight="1">
      <c r="A144" s="13" t="s">
        <v>101</v>
      </c>
      <c r="B144" s="13" t="s">
        <v>102</v>
      </c>
      <c r="C144" s="13" t="s">
        <v>58</v>
      </c>
      <c r="D144" s="11">
        <v>36</v>
      </c>
      <c r="E144" s="12"/>
      <c r="F144" s="12"/>
      <c r="G144" s="12"/>
      <c r="H144" s="12"/>
      <c r="I144" s="12"/>
      <c r="J144" s="12"/>
      <c r="K144" s="12"/>
      <c r="L144" s="12">
        <f t="shared" si="3"/>
        <v>0</v>
      </c>
      <c r="M144" s="13" t="s">
        <v>103</v>
      </c>
      <c r="N144" s="1" t="s">
        <v>104</v>
      </c>
      <c r="O144" s="1" t="s">
        <v>52</v>
      </c>
      <c r="P144" s="1" t="s">
        <v>52</v>
      </c>
      <c r="Q144" s="1" t="s">
        <v>375</v>
      </c>
      <c r="R144" s="1" t="s">
        <v>61</v>
      </c>
      <c r="S144" s="1" t="s">
        <v>62</v>
      </c>
      <c r="T144" s="1" t="s">
        <v>62</v>
      </c>
      <c r="AR144" s="1" t="s">
        <v>52</v>
      </c>
      <c r="AS144" s="1" t="s">
        <v>52</v>
      </c>
      <c r="AU144" s="1" t="s">
        <v>409</v>
      </c>
      <c r="AV144">
        <v>173</v>
      </c>
    </row>
    <row r="145" spans="1:48" ht="30" customHeight="1">
      <c r="A145" s="13" t="s">
        <v>110</v>
      </c>
      <c r="B145" s="13" t="s">
        <v>410</v>
      </c>
      <c r="C145" s="13" t="s">
        <v>79</v>
      </c>
      <c r="D145" s="11">
        <v>2</v>
      </c>
      <c r="E145" s="12"/>
      <c r="F145" s="12"/>
      <c r="G145" s="12"/>
      <c r="H145" s="12"/>
      <c r="I145" s="12"/>
      <c r="J145" s="12"/>
      <c r="K145" s="12"/>
      <c r="L145" s="12">
        <f t="shared" si="3"/>
        <v>0</v>
      </c>
      <c r="M145" s="13" t="s">
        <v>411</v>
      </c>
      <c r="N145" s="1" t="s">
        <v>412</v>
      </c>
      <c r="O145" s="1" t="s">
        <v>52</v>
      </c>
      <c r="P145" s="1" t="s">
        <v>52</v>
      </c>
      <c r="Q145" s="1" t="s">
        <v>375</v>
      </c>
      <c r="R145" s="1" t="s">
        <v>61</v>
      </c>
      <c r="S145" s="1" t="s">
        <v>62</v>
      </c>
      <c r="T145" s="1" t="s">
        <v>62</v>
      </c>
      <c r="AR145" s="1" t="s">
        <v>52</v>
      </c>
      <c r="AS145" s="1" t="s">
        <v>52</v>
      </c>
      <c r="AU145" s="1" t="s">
        <v>413</v>
      </c>
      <c r="AV145">
        <v>174</v>
      </c>
    </row>
    <row r="146" spans="1:48" ht="30" customHeight="1">
      <c r="A146" s="13" t="s">
        <v>110</v>
      </c>
      <c r="B146" s="13" t="s">
        <v>414</v>
      </c>
      <c r="C146" s="13" t="s">
        <v>79</v>
      </c>
      <c r="D146" s="11">
        <v>10</v>
      </c>
      <c r="E146" s="12"/>
      <c r="F146" s="12"/>
      <c r="G146" s="12"/>
      <c r="H146" s="12"/>
      <c r="I146" s="12"/>
      <c r="J146" s="12"/>
      <c r="K146" s="12"/>
      <c r="L146" s="12">
        <f t="shared" si="3"/>
        <v>0</v>
      </c>
      <c r="M146" s="13" t="s">
        <v>415</v>
      </c>
      <c r="N146" s="1" t="s">
        <v>416</v>
      </c>
      <c r="O146" s="1" t="s">
        <v>52</v>
      </c>
      <c r="P146" s="1" t="s">
        <v>52</v>
      </c>
      <c r="Q146" s="1" t="s">
        <v>375</v>
      </c>
      <c r="R146" s="1" t="s">
        <v>61</v>
      </c>
      <c r="S146" s="1" t="s">
        <v>62</v>
      </c>
      <c r="T146" s="1" t="s">
        <v>62</v>
      </c>
      <c r="AR146" s="1" t="s">
        <v>52</v>
      </c>
      <c r="AS146" s="1" t="s">
        <v>52</v>
      </c>
      <c r="AU146" s="1" t="s">
        <v>417</v>
      </c>
      <c r="AV146">
        <v>175</v>
      </c>
    </row>
    <row r="147" spans="1:48" ht="30" customHeight="1">
      <c r="A147" s="13" t="s">
        <v>418</v>
      </c>
      <c r="B147" s="13" t="s">
        <v>419</v>
      </c>
      <c r="C147" s="13" t="s">
        <v>58</v>
      </c>
      <c r="D147" s="11">
        <v>4</v>
      </c>
      <c r="E147" s="12"/>
      <c r="F147" s="12"/>
      <c r="G147" s="12"/>
      <c r="H147" s="12"/>
      <c r="I147" s="12"/>
      <c r="J147" s="12"/>
      <c r="K147" s="12"/>
      <c r="L147" s="12">
        <f t="shared" si="3"/>
        <v>0</v>
      </c>
      <c r="M147" s="13" t="s">
        <v>420</v>
      </c>
      <c r="N147" s="1" t="s">
        <v>421</v>
      </c>
      <c r="O147" s="1" t="s">
        <v>52</v>
      </c>
      <c r="P147" s="1" t="s">
        <v>52</v>
      </c>
      <c r="Q147" s="1" t="s">
        <v>375</v>
      </c>
      <c r="R147" s="1" t="s">
        <v>61</v>
      </c>
      <c r="S147" s="1" t="s">
        <v>62</v>
      </c>
      <c r="T147" s="1" t="s">
        <v>62</v>
      </c>
      <c r="AR147" s="1" t="s">
        <v>52</v>
      </c>
      <c r="AS147" s="1" t="s">
        <v>52</v>
      </c>
      <c r="AU147" s="1" t="s">
        <v>422</v>
      </c>
      <c r="AV147">
        <v>179</v>
      </c>
    </row>
    <row r="148" spans="1:48" ht="30" customHeight="1">
      <c r="A148" s="13" t="s">
        <v>423</v>
      </c>
      <c r="B148" s="13" t="s">
        <v>419</v>
      </c>
      <c r="C148" s="13" t="s">
        <v>58</v>
      </c>
      <c r="D148" s="11">
        <v>4</v>
      </c>
      <c r="E148" s="12"/>
      <c r="F148" s="12"/>
      <c r="G148" s="12"/>
      <c r="H148" s="12"/>
      <c r="I148" s="12"/>
      <c r="J148" s="12"/>
      <c r="K148" s="12"/>
      <c r="L148" s="12">
        <f t="shared" si="3"/>
        <v>0</v>
      </c>
      <c r="M148" s="13" t="s">
        <v>424</v>
      </c>
      <c r="N148" s="1" t="s">
        <v>425</v>
      </c>
      <c r="O148" s="1" t="s">
        <v>52</v>
      </c>
      <c r="P148" s="1" t="s">
        <v>52</v>
      </c>
      <c r="Q148" s="1" t="s">
        <v>375</v>
      </c>
      <c r="R148" s="1" t="s">
        <v>61</v>
      </c>
      <c r="S148" s="1" t="s">
        <v>62</v>
      </c>
      <c r="T148" s="1" t="s">
        <v>62</v>
      </c>
      <c r="AR148" s="1" t="s">
        <v>52</v>
      </c>
      <c r="AS148" s="1" t="s">
        <v>52</v>
      </c>
      <c r="AU148" s="1" t="s">
        <v>426</v>
      </c>
      <c r="AV148">
        <v>180</v>
      </c>
    </row>
    <row r="149" spans="1:48" ht="30" customHeight="1">
      <c r="A149" s="13" t="s">
        <v>427</v>
      </c>
      <c r="B149" s="13" t="s">
        <v>428</v>
      </c>
      <c r="C149" s="13" t="s">
        <v>79</v>
      </c>
      <c r="D149" s="11">
        <v>1</v>
      </c>
      <c r="E149" s="12"/>
      <c r="F149" s="12"/>
      <c r="G149" s="12"/>
      <c r="H149" s="12"/>
      <c r="I149" s="12"/>
      <c r="J149" s="12"/>
      <c r="K149" s="12"/>
      <c r="L149" s="12">
        <f t="shared" si="3"/>
        <v>0</v>
      </c>
      <c r="M149" s="13" t="s">
        <v>52</v>
      </c>
      <c r="N149" s="1" t="s">
        <v>429</v>
      </c>
      <c r="O149" s="1" t="s">
        <v>52</v>
      </c>
      <c r="P149" s="1" t="s">
        <v>52</v>
      </c>
      <c r="Q149" s="1" t="s">
        <v>375</v>
      </c>
      <c r="R149" s="1" t="s">
        <v>62</v>
      </c>
      <c r="S149" s="1" t="s">
        <v>62</v>
      </c>
      <c r="T149" s="1" t="s">
        <v>61</v>
      </c>
      <c r="AR149" s="1" t="s">
        <v>52</v>
      </c>
      <c r="AS149" s="1" t="s">
        <v>52</v>
      </c>
      <c r="AU149" s="1" t="s">
        <v>430</v>
      </c>
      <c r="AV149">
        <v>178</v>
      </c>
    </row>
    <row r="150" spans="1:48" ht="30" customHeight="1">
      <c r="A150" s="13" t="s">
        <v>427</v>
      </c>
      <c r="B150" s="13" t="s">
        <v>431</v>
      </c>
      <c r="C150" s="13" t="s">
        <v>58</v>
      </c>
      <c r="D150" s="11">
        <v>3</v>
      </c>
      <c r="E150" s="12"/>
      <c r="F150" s="12"/>
      <c r="G150" s="12"/>
      <c r="H150" s="12"/>
      <c r="I150" s="12"/>
      <c r="J150" s="12"/>
      <c r="K150" s="12"/>
      <c r="L150" s="12">
        <f t="shared" si="3"/>
        <v>0</v>
      </c>
      <c r="M150" s="13" t="s">
        <v>52</v>
      </c>
      <c r="N150" s="1" t="s">
        <v>432</v>
      </c>
      <c r="O150" s="1" t="s">
        <v>52</v>
      </c>
      <c r="P150" s="1" t="s">
        <v>52</v>
      </c>
      <c r="Q150" s="1" t="s">
        <v>375</v>
      </c>
      <c r="R150" s="1" t="s">
        <v>62</v>
      </c>
      <c r="S150" s="1" t="s">
        <v>62</v>
      </c>
      <c r="T150" s="1" t="s">
        <v>61</v>
      </c>
      <c r="AR150" s="1" t="s">
        <v>52</v>
      </c>
      <c r="AS150" s="1" t="s">
        <v>52</v>
      </c>
      <c r="AU150" s="1" t="s">
        <v>433</v>
      </c>
      <c r="AV150">
        <v>181</v>
      </c>
    </row>
    <row r="151" spans="1:48" ht="30" customHeight="1">
      <c r="A151" s="13" t="s">
        <v>427</v>
      </c>
      <c r="B151" s="13" t="s">
        <v>434</v>
      </c>
      <c r="C151" s="13" t="s">
        <v>58</v>
      </c>
      <c r="D151" s="11">
        <v>19</v>
      </c>
      <c r="E151" s="12"/>
      <c r="F151" s="12"/>
      <c r="G151" s="12"/>
      <c r="H151" s="12"/>
      <c r="I151" s="12"/>
      <c r="J151" s="12"/>
      <c r="K151" s="12"/>
      <c r="L151" s="12">
        <f t="shared" si="3"/>
        <v>0</v>
      </c>
      <c r="M151" s="13" t="s">
        <v>52</v>
      </c>
      <c r="N151" s="1" t="s">
        <v>435</v>
      </c>
      <c r="O151" s="1" t="s">
        <v>52</v>
      </c>
      <c r="P151" s="1" t="s">
        <v>52</v>
      </c>
      <c r="Q151" s="1" t="s">
        <v>375</v>
      </c>
      <c r="R151" s="1" t="s">
        <v>62</v>
      </c>
      <c r="S151" s="1" t="s">
        <v>62</v>
      </c>
      <c r="T151" s="1" t="s">
        <v>61</v>
      </c>
      <c r="AR151" s="1" t="s">
        <v>52</v>
      </c>
      <c r="AS151" s="1" t="s">
        <v>52</v>
      </c>
      <c r="AU151" s="1" t="s">
        <v>436</v>
      </c>
      <c r="AV151">
        <v>182</v>
      </c>
    </row>
    <row r="152" spans="1:48" ht="30" customHeight="1">
      <c r="A152" s="13" t="s">
        <v>427</v>
      </c>
      <c r="B152" s="13" t="s">
        <v>437</v>
      </c>
      <c r="C152" s="13" t="s">
        <v>58</v>
      </c>
      <c r="D152" s="11">
        <v>3</v>
      </c>
      <c r="E152" s="12"/>
      <c r="F152" s="12"/>
      <c r="G152" s="12"/>
      <c r="H152" s="12"/>
      <c r="I152" s="12"/>
      <c r="J152" s="12"/>
      <c r="K152" s="12"/>
      <c r="L152" s="12">
        <f t="shared" si="3"/>
        <v>0</v>
      </c>
      <c r="M152" s="13" t="s">
        <v>52</v>
      </c>
      <c r="N152" s="1" t="s">
        <v>438</v>
      </c>
      <c r="O152" s="1" t="s">
        <v>52</v>
      </c>
      <c r="P152" s="1" t="s">
        <v>52</v>
      </c>
      <c r="Q152" s="1" t="s">
        <v>375</v>
      </c>
      <c r="R152" s="1" t="s">
        <v>62</v>
      </c>
      <c r="S152" s="1" t="s">
        <v>62</v>
      </c>
      <c r="T152" s="1" t="s">
        <v>61</v>
      </c>
      <c r="AR152" s="1" t="s">
        <v>52</v>
      </c>
      <c r="AS152" s="1" t="s">
        <v>52</v>
      </c>
      <c r="AU152" s="1" t="s">
        <v>439</v>
      </c>
      <c r="AV152">
        <v>183</v>
      </c>
    </row>
    <row r="153" spans="1:48" ht="30" customHeight="1">
      <c r="A153" s="13" t="s">
        <v>427</v>
      </c>
      <c r="B153" s="13" t="s">
        <v>440</v>
      </c>
      <c r="C153" s="13" t="s">
        <v>58</v>
      </c>
      <c r="D153" s="11">
        <v>5</v>
      </c>
      <c r="E153" s="12"/>
      <c r="F153" s="12"/>
      <c r="G153" s="12"/>
      <c r="H153" s="12"/>
      <c r="I153" s="12"/>
      <c r="J153" s="12"/>
      <c r="K153" s="12"/>
      <c r="L153" s="12">
        <f t="shared" si="3"/>
        <v>0</v>
      </c>
      <c r="M153" s="13" t="s">
        <v>52</v>
      </c>
      <c r="N153" s="1" t="s">
        <v>441</v>
      </c>
      <c r="O153" s="1" t="s">
        <v>52</v>
      </c>
      <c r="P153" s="1" t="s">
        <v>52</v>
      </c>
      <c r="Q153" s="1" t="s">
        <v>375</v>
      </c>
      <c r="R153" s="1" t="s">
        <v>62</v>
      </c>
      <c r="S153" s="1" t="s">
        <v>62</v>
      </c>
      <c r="T153" s="1" t="s">
        <v>61</v>
      </c>
      <c r="AR153" s="1" t="s">
        <v>52</v>
      </c>
      <c r="AS153" s="1" t="s">
        <v>52</v>
      </c>
      <c r="AU153" s="1" t="s">
        <v>442</v>
      </c>
      <c r="AV153">
        <v>184</v>
      </c>
    </row>
    <row r="154" spans="1:48" ht="30" customHeight="1">
      <c r="A154" s="13" t="s">
        <v>443</v>
      </c>
      <c r="B154" s="13" t="s">
        <v>444</v>
      </c>
      <c r="C154" s="13" t="s">
        <v>200</v>
      </c>
      <c r="D154" s="11">
        <v>3</v>
      </c>
      <c r="E154" s="12"/>
      <c r="F154" s="12"/>
      <c r="G154" s="12"/>
      <c r="H154" s="12"/>
      <c r="I154" s="12"/>
      <c r="J154" s="12"/>
      <c r="K154" s="12"/>
      <c r="L154" s="12">
        <f t="shared" si="3"/>
        <v>0</v>
      </c>
      <c r="M154" s="13" t="s">
        <v>445</v>
      </c>
      <c r="N154" s="1" t="s">
        <v>446</v>
      </c>
      <c r="O154" s="1" t="s">
        <v>52</v>
      </c>
      <c r="P154" s="1" t="s">
        <v>52</v>
      </c>
      <c r="Q154" s="1" t="s">
        <v>375</v>
      </c>
      <c r="R154" s="1" t="s">
        <v>61</v>
      </c>
      <c r="S154" s="1" t="s">
        <v>62</v>
      </c>
      <c r="T154" s="1" t="s">
        <v>62</v>
      </c>
      <c r="AR154" s="1" t="s">
        <v>52</v>
      </c>
      <c r="AS154" s="1" t="s">
        <v>52</v>
      </c>
      <c r="AU154" s="1" t="s">
        <v>447</v>
      </c>
      <c r="AV154">
        <v>185</v>
      </c>
    </row>
    <row r="155" spans="1:48" ht="30" customHeight="1">
      <c r="A155" s="13" t="s">
        <v>198</v>
      </c>
      <c r="B155" s="13" t="s">
        <v>448</v>
      </c>
      <c r="C155" s="13" t="s">
        <v>200</v>
      </c>
      <c r="D155" s="11">
        <v>1</v>
      </c>
      <c r="E155" s="12"/>
      <c r="F155" s="12"/>
      <c r="G155" s="12"/>
      <c r="H155" s="12"/>
      <c r="I155" s="12"/>
      <c r="J155" s="12"/>
      <c r="K155" s="12"/>
      <c r="L155" s="12">
        <f t="shared" si="3"/>
        <v>0</v>
      </c>
      <c r="M155" s="13" t="s">
        <v>449</v>
      </c>
      <c r="N155" s="1" t="s">
        <v>450</v>
      </c>
      <c r="O155" s="1" t="s">
        <v>52</v>
      </c>
      <c r="P155" s="1" t="s">
        <v>52</v>
      </c>
      <c r="Q155" s="1" t="s">
        <v>375</v>
      </c>
      <c r="R155" s="1" t="s">
        <v>61</v>
      </c>
      <c r="S155" s="1" t="s">
        <v>62</v>
      </c>
      <c r="T155" s="1" t="s">
        <v>62</v>
      </c>
      <c r="AR155" s="1" t="s">
        <v>52</v>
      </c>
      <c r="AS155" s="1" t="s">
        <v>52</v>
      </c>
      <c r="AU155" s="1" t="s">
        <v>451</v>
      </c>
      <c r="AV155">
        <v>186</v>
      </c>
    </row>
    <row r="156" spans="1:48" ht="30" customHeight="1">
      <c r="A156" s="13" t="s">
        <v>101</v>
      </c>
      <c r="B156" s="13" t="s">
        <v>336</v>
      </c>
      <c r="C156" s="13" t="s">
        <v>79</v>
      </c>
      <c r="D156" s="11">
        <v>4</v>
      </c>
      <c r="E156" s="12"/>
      <c r="F156" s="12"/>
      <c r="G156" s="12"/>
      <c r="H156" s="12"/>
      <c r="I156" s="12"/>
      <c r="J156" s="12"/>
      <c r="K156" s="12"/>
      <c r="L156" s="12">
        <f t="shared" si="3"/>
        <v>0</v>
      </c>
      <c r="M156" s="13" t="s">
        <v>52</v>
      </c>
      <c r="N156" s="1" t="s">
        <v>337</v>
      </c>
      <c r="O156" s="1" t="s">
        <v>52</v>
      </c>
      <c r="P156" s="1" t="s">
        <v>52</v>
      </c>
      <c r="Q156" s="1" t="s">
        <v>375</v>
      </c>
      <c r="R156" s="1" t="s">
        <v>62</v>
      </c>
      <c r="S156" s="1" t="s">
        <v>62</v>
      </c>
      <c r="T156" s="1" t="s">
        <v>61</v>
      </c>
      <c r="AR156" s="1" t="s">
        <v>52</v>
      </c>
      <c r="AS156" s="1" t="s">
        <v>52</v>
      </c>
      <c r="AU156" s="1" t="s">
        <v>452</v>
      </c>
      <c r="AV156">
        <v>187</v>
      </c>
    </row>
    <row r="157" spans="1:48" ht="30" customHeight="1">
      <c r="A157" s="13" t="s">
        <v>101</v>
      </c>
      <c r="B157" s="13" t="s">
        <v>453</v>
      </c>
      <c r="C157" s="13" t="s">
        <v>79</v>
      </c>
      <c r="D157" s="11">
        <v>4</v>
      </c>
      <c r="E157" s="12"/>
      <c r="F157" s="12"/>
      <c r="G157" s="12"/>
      <c r="H157" s="12"/>
      <c r="I157" s="12"/>
      <c r="J157" s="12"/>
      <c r="K157" s="12"/>
      <c r="L157" s="12">
        <f t="shared" si="3"/>
        <v>0</v>
      </c>
      <c r="M157" s="13" t="s">
        <v>52</v>
      </c>
      <c r="N157" s="1" t="s">
        <v>454</v>
      </c>
      <c r="O157" s="1" t="s">
        <v>52</v>
      </c>
      <c r="P157" s="1" t="s">
        <v>52</v>
      </c>
      <c r="Q157" s="1" t="s">
        <v>375</v>
      </c>
      <c r="R157" s="1" t="s">
        <v>62</v>
      </c>
      <c r="S157" s="1" t="s">
        <v>62</v>
      </c>
      <c r="T157" s="1" t="s">
        <v>61</v>
      </c>
      <c r="AR157" s="1" t="s">
        <v>52</v>
      </c>
      <c r="AS157" s="1" t="s">
        <v>52</v>
      </c>
      <c r="AU157" s="1" t="s">
        <v>455</v>
      </c>
      <c r="AV157">
        <v>188</v>
      </c>
    </row>
    <row r="158" spans="1:48" ht="30" customHeight="1">
      <c r="A158" s="13" t="s">
        <v>101</v>
      </c>
      <c r="B158" s="13" t="s">
        <v>456</v>
      </c>
      <c r="C158" s="13" t="s">
        <v>79</v>
      </c>
      <c r="D158" s="11">
        <v>28</v>
      </c>
      <c r="E158" s="12"/>
      <c r="F158" s="12"/>
      <c r="G158" s="12"/>
      <c r="H158" s="12"/>
      <c r="I158" s="12"/>
      <c r="J158" s="12"/>
      <c r="K158" s="12"/>
      <c r="L158" s="12">
        <f t="shared" si="3"/>
        <v>0</v>
      </c>
      <c r="M158" s="13" t="s">
        <v>52</v>
      </c>
      <c r="N158" s="1" t="s">
        <v>457</v>
      </c>
      <c r="O158" s="1" t="s">
        <v>52</v>
      </c>
      <c r="P158" s="1" t="s">
        <v>52</v>
      </c>
      <c r="Q158" s="1" t="s">
        <v>375</v>
      </c>
      <c r="R158" s="1" t="s">
        <v>62</v>
      </c>
      <c r="S158" s="1" t="s">
        <v>62</v>
      </c>
      <c r="T158" s="1" t="s">
        <v>61</v>
      </c>
      <c r="AR158" s="1" t="s">
        <v>52</v>
      </c>
      <c r="AS158" s="1" t="s">
        <v>52</v>
      </c>
      <c r="AU158" s="1" t="s">
        <v>458</v>
      </c>
      <c r="AV158">
        <v>190</v>
      </c>
    </row>
    <row r="159" spans="1:48" ht="30" customHeight="1">
      <c r="A159" s="13" t="s">
        <v>101</v>
      </c>
      <c r="B159" s="13" t="s">
        <v>204</v>
      </c>
      <c r="C159" s="13" t="s">
        <v>79</v>
      </c>
      <c r="D159" s="11">
        <v>8</v>
      </c>
      <c r="E159" s="12"/>
      <c r="F159" s="12"/>
      <c r="G159" s="12"/>
      <c r="H159" s="12"/>
      <c r="I159" s="12"/>
      <c r="J159" s="12"/>
      <c r="K159" s="12"/>
      <c r="L159" s="12">
        <f t="shared" si="3"/>
        <v>0</v>
      </c>
      <c r="M159" s="13" t="s">
        <v>52</v>
      </c>
      <c r="N159" s="1" t="s">
        <v>205</v>
      </c>
      <c r="O159" s="1" t="s">
        <v>52</v>
      </c>
      <c r="P159" s="1" t="s">
        <v>52</v>
      </c>
      <c r="Q159" s="1" t="s">
        <v>375</v>
      </c>
      <c r="R159" s="1" t="s">
        <v>62</v>
      </c>
      <c r="S159" s="1" t="s">
        <v>62</v>
      </c>
      <c r="T159" s="1" t="s">
        <v>61</v>
      </c>
      <c r="AR159" s="1" t="s">
        <v>52</v>
      </c>
      <c r="AS159" s="1" t="s">
        <v>52</v>
      </c>
      <c r="AU159" s="1" t="s">
        <v>459</v>
      </c>
      <c r="AV159">
        <v>189</v>
      </c>
    </row>
    <row r="160" spans="1:48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375</v>
      </c>
    </row>
    <row r="161" spans="1:17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375</v>
      </c>
    </row>
    <row r="162" spans="1:17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375</v>
      </c>
    </row>
    <row r="163" spans="1:17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375</v>
      </c>
    </row>
    <row r="164" spans="1:17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375</v>
      </c>
    </row>
    <row r="165" spans="1:17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375</v>
      </c>
    </row>
    <row r="166" spans="1:17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375</v>
      </c>
    </row>
    <row r="167" spans="1:17" ht="30" customHeight="1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375</v>
      </c>
    </row>
    <row r="168" spans="1:17" ht="30" customHeight="1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375</v>
      </c>
    </row>
    <row r="169" spans="1:17" ht="30" customHeight="1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375</v>
      </c>
    </row>
    <row r="170" spans="1:17" ht="30" customHeight="1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375</v>
      </c>
    </row>
    <row r="171" spans="1:17" ht="30" customHeight="1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375</v>
      </c>
    </row>
    <row r="172" spans="1:17" ht="30" customHeight="1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375</v>
      </c>
    </row>
    <row r="173" spans="1:17" ht="30" customHeight="1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375</v>
      </c>
    </row>
    <row r="174" spans="1:17" ht="30" customHeight="1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375</v>
      </c>
    </row>
    <row r="175" spans="1:17" ht="30" customHeight="1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375</v>
      </c>
    </row>
    <row r="176" spans="1:17" ht="30" customHeight="1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375</v>
      </c>
    </row>
    <row r="177" spans="1:48" ht="30" customHeight="1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375</v>
      </c>
    </row>
    <row r="178" spans="1:48" ht="30" customHeight="1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375</v>
      </c>
    </row>
    <row r="179" spans="1:48" ht="30" customHeight="1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375</v>
      </c>
    </row>
    <row r="180" spans="1:48" ht="30" customHeight="1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375</v>
      </c>
    </row>
    <row r="181" spans="1:48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375</v>
      </c>
    </row>
    <row r="182" spans="1:48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375</v>
      </c>
    </row>
    <row r="183" spans="1:48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375</v>
      </c>
    </row>
    <row r="184" spans="1:48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375</v>
      </c>
    </row>
    <row r="185" spans="1:48" ht="30" customHeight="1">
      <c r="A185" s="13" t="s">
        <v>210</v>
      </c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>
        <f>SUMIF(Q135:Q184,"0104",L135:L184)</f>
        <v>0</v>
      </c>
      <c r="M185" s="11"/>
      <c r="N185" t="s">
        <v>211</v>
      </c>
    </row>
    <row r="186" spans="1:48" ht="30" customHeight="1">
      <c r="A186" s="13" t="s">
        <v>460</v>
      </c>
      <c r="B186" s="13" t="s">
        <v>52</v>
      </c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461</v>
      </c>
    </row>
    <row r="187" spans="1:48" ht="30" customHeight="1">
      <c r="A187" s="13" t="s">
        <v>56</v>
      </c>
      <c r="B187" s="13" t="s">
        <v>376</v>
      </c>
      <c r="C187" s="13" t="s">
        <v>58</v>
      </c>
      <c r="D187" s="11">
        <v>120</v>
      </c>
      <c r="E187" s="12"/>
      <c r="F187" s="12"/>
      <c r="G187" s="12"/>
      <c r="H187" s="12"/>
      <c r="I187" s="12"/>
      <c r="J187" s="12"/>
      <c r="K187" s="12"/>
      <c r="L187" s="12">
        <f t="shared" ref="L187:L210" si="4">TRUNC(F187+H187+J187, 0)</f>
        <v>0</v>
      </c>
      <c r="M187" s="13" t="s">
        <v>377</v>
      </c>
      <c r="N187" s="1" t="s">
        <v>378</v>
      </c>
      <c r="O187" s="1" t="s">
        <v>52</v>
      </c>
      <c r="P187" s="1" t="s">
        <v>52</v>
      </c>
      <c r="Q187" s="1" t="s">
        <v>461</v>
      </c>
      <c r="R187" s="1" t="s">
        <v>61</v>
      </c>
      <c r="S187" s="1" t="s">
        <v>62</v>
      </c>
      <c r="T187" s="1" t="s">
        <v>62</v>
      </c>
      <c r="AR187" s="1" t="s">
        <v>52</v>
      </c>
      <c r="AS187" s="1" t="s">
        <v>52</v>
      </c>
      <c r="AU187" s="1" t="s">
        <v>462</v>
      </c>
      <c r="AV187">
        <v>102</v>
      </c>
    </row>
    <row r="188" spans="1:48" ht="30" customHeight="1">
      <c r="A188" s="13" t="s">
        <v>56</v>
      </c>
      <c r="B188" s="13" t="s">
        <v>463</v>
      </c>
      <c r="C188" s="13" t="s">
        <v>58</v>
      </c>
      <c r="D188" s="11">
        <v>56</v>
      </c>
      <c r="E188" s="12"/>
      <c r="F188" s="12"/>
      <c r="G188" s="12"/>
      <c r="H188" s="12"/>
      <c r="I188" s="12"/>
      <c r="J188" s="12"/>
      <c r="K188" s="12"/>
      <c r="L188" s="12">
        <f t="shared" si="4"/>
        <v>0</v>
      </c>
      <c r="M188" s="13" t="s">
        <v>464</v>
      </c>
      <c r="N188" s="1" t="s">
        <v>465</v>
      </c>
      <c r="O188" s="1" t="s">
        <v>52</v>
      </c>
      <c r="P188" s="1" t="s">
        <v>52</v>
      </c>
      <c r="Q188" s="1" t="s">
        <v>461</v>
      </c>
      <c r="R188" s="1" t="s">
        <v>61</v>
      </c>
      <c r="S188" s="1" t="s">
        <v>62</v>
      </c>
      <c r="T188" s="1" t="s">
        <v>62</v>
      </c>
      <c r="AR188" s="1" t="s">
        <v>52</v>
      </c>
      <c r="AS188" s="1" t="s">
        <v>52</v>
      </c>
      <c r="AU188" s="1" t="s">
        <v>466</v>
      </c>
      <c r="AV188">
        <v>103</v>
      </c>
    </row>
    <row r="189" spans="1:48" ht="30" customHeight="1">
      <c r="A189" s="13" t="s">
        <v>214</v>
      </c>
      <c r="B189" s="13" t="s">
        <v>215</v>
      </c>
      <c r="C189" s="13" t="s">
        <v>58</v>
      </c>
      <c r="D189" s="11">
        <v>351</v>
      </c>
      <c r="E189" s="12"/>
      <c r="F189" s="12"/>
      <c r="G189" s="12"/>
      <c r="H189" s="12"/>
      <c r="I189" s="12"/>
      <c r="J189" s="12"/>
      <c r="K189" s="12"/>
      <c r="L189" s="12">
        <f t="shared" si="4"/>
        <v>0</v>
      </c>
      <c r="M189" s="13" t="s">
        <v>216</v>
      </c>
      <c r="N189" s="1" t="s">
        <v>217</v>
      </c>
      <c r="O189" s="1" t="s">
        <v>52</v>
      </c>
      <c r="P189" s="1" t="s">
        <v>52</v>
      </c>
      <c r="Q189" s="1" t="s">
        <v>461</v>
      </c>
      <c r="R189" s="1" t="s">
        <v>61</v>
      </c>
      <c r="S189" s="1" t="s">
        <v>62</v>
      </c>
      <c r="T189" s="1" t="s">
        <v>62</v>
      </c>
      <c r="AR189" s="1" t="s">
        <v>52</v>
      </c>
      <c r="AS189" s="1" t="s">
        <v>52</v>
      </c>
      <c r="AU189" s="1" t="s">
        <v>467</v>
      </c>
      <c r="AV189">
        <v>104</v>
      </c>
    </row>
    <row r="190" spans="1:48" ht="30" customHeight="1">
      <c r="A190" s="13" t="s">
        <v>68</v>
      </c>
      <c r="B190" s="13" t="s">
        <v>468</v>
      </c>
      <c r="C190" s="13" t="s">
        <v>58</v>
      </c>
      <c r="D190" s="11">
        <v>56</v>
      </c>
      <c r="E190" s="12"/>
      <c r="F190" s="12"/>
      <c r="G190" s="12"/>
      <c r="H190" s="12"/>
      <c r="I190" s="12"/>
      <c r="J190" s="12"/>
      <c r="K190" s="12"/>
      <c r="L190" s="12">
        <f t="shared" si="4"/>
        <v>0</v>
      </c>
      <c r="M190" s="13" t="s">
        <v>469</v>
      </c>
      <c r="N190" s="1" t="s">
        <v>470</v>
      </c>
      <c r="O190" s="1" t="s">
        <v>52</v>
      </c>
      <c r="P190" s="1" t="s">
        <v>52</v>
      </c>
      <c r="Q190" s="1" t="s">
        <v>461</v>
      </c>
      <c r="R190" s="1" t="s">
        <v>61</v>
      </c>
      <c r="S190" s="1" t="s">
        <v>62</v>
      </c>
      <c r="T190" s="1" t="s">
        <v>62</v>
      </c>
      <c r="AR190" s="1" t="s">
        <v>52</v>
      </c>
      <c r="AS190" s="1" t="s">
        <v>52</v>
      </c>
      <c r="AU190" s="1" t="s">
        <v>471</v>
      </c>
      <c r="AV190">
        <v>105</v>
      </c>
    </row>
    <row r="191" spans="1:48" ht="30" customHeight="1">
      <c r="A191" s="13" t="s">
        <v>92</v>
      </c>
      <c r="B191" s="13" t="s">
        <v>220</v>
      </c>
      <c r="C191" s="13" t="s">
        <v>58</v>
      </c>
      <c r="D191" s="11">
        <v>14</v>
      </c>
      <c r="E191" s="12"/>
      <c r="F191" s="12"/>
      <c r="G191" s="12"/>
      <c r="H191" s="12"/>
      <c r="I191" s="12"/>
      <c r="J191" s="12"/>
      <c r="K191" s="12"/>
      <c r="L191" s="12">
        <f t="shared" si="4"/>
        <v>0</v>
      </c>
      <c r="M191" s="13" t="s">
        <v>350</v>
      </c>
      <c r="N191" s="1" t="s">
        <v>351</v>
      </c>
      <c r="O191" s="1" t="s">
        <v>52</v>
      </c>
      <c r="P191" s="1" t="s">
        <v>52</v>
      </c>
      <c r="Q191" s="1" t="s">
        <v>461</v>
      </c>
      <c r="R191" s="1" t="s">
        <v>61</v>
      </c>
      <c r="S191" s="1" t="s">
        <v>62</v>
      </c>
      <c r="T191" s="1" t="s">
        <v>62</v>
      </c>
      <c r="AR191" s="1" t="s">
        <v>52</v>
      </c>
      <c r="AS191" s="1" t="s">
        <v>52</v>
      </c>
      <c r="AU191" s="1" t="s">
        <v>472</v>
      </c>
      <c r="AV191">
        <v>191</v>
      </c>
    </row>
    <row r="192" spans="1:48" ht="30" customHeight="1">
      <c r="A192" s="13" t="s">
        <v>92</v>
      </c>
      <c r="B192" s="13" t="s">
        <v>224</v>
      </c>
      <c r="C192" s="13" t="s">
        <v>58</v>
      </c>
      <c r="D192" s="11">
        <v>8</v>
      </c>
      <c r="E192" s="12"/>
      <c r="F192" s="12"/>
      <c r="G192" s="12"/>
      <c r="H192" s="12"/>
      <c r="I192" s="12"/>
      <c r="J192" s="12"/>
      <c r="K192" s="12"/>
      <c r="L192" s="12">
        <f t="shared" si="4"/>
        <v>0</v>
      </c>
      <c r="M192" s="13" t="s">
        <v>473</v>
      </c>
      <c r="N192" s="1" t="s">
        <v>474</v>
      </c>
      <c r="O192" s="1" t="s">
        <v>52</v>
      </c>
      <c r="P192" s="1" t="s">
        <v>52</v>
      </c>
      <c r="Q192" s="1" t="s">
        <v>461</v>
      </c>
      <c r="R192" s="1" t="s">
        <v>61</v>
      </c>
      <c r="S192" s="1" t="s">
        <v>62</v>
      </c>
      <c r="T192" s="1" t="s">
        <v>62</v>
      </c>
      <c r="AR192" s="1" t="s">
        <v>52</v>
      </c>
      <c r="AS192" s="1" t="s">
        <v>52</v>
      </c>
      <c r="AU192" s="1" t="s">
        <v>475</v>
      </c>
      <c r="AV192">
        <v>192</v>
      </c>
    </row>
    <row r="193" spans="1:48" ht="30" customHeight="1">
      <c r="A193" s="13" t="s">
        <v>92</v>
      </c>
      <c r="B193" s="13" t="s">
        <v>476</v>
      </c>
      <c r="C193" s="13" t="s">
        <v>58</v>
      </c>
      <c r="D193" s="11">
        <v>3</v>
      </c>
      <c r="E193" s="12"/>
      <c r="F193" s="12"/>
      <c r="G193" s="12"/>
      <c r="H193" s="12"/>
      <c r="I193" s="12"/>
      <c r="J193" s="12"/>
      <c r="K193" s="12"/>
      <c r="L193" s="12">
        <f t="shared" si="4"/>
        <v>0</v>
      </c>
      <c r="M193" s="13" t="s">
        <v>477</v>
      </c>
      <c r="N193" s="1" t="s">
        <v>478</v>
      </c>
      <c r="O193" s="1" t="s">
        <v>52</v>
      </c>
      <c r="P193" s="1" t="s">
        <v>52</v>
      </c>
      <c r="Q193" s="1" t="s">
        <v>461</v>
      </c>
      <c r="R193" s="1" t="s">
        <v>61</v>
      </c>
      <c r="S193" s="1" t="s">
        <v>62</v>
      </c>
      <c r="T193" s="1" t="s">
        <v>62</v>
      </c>
      <c r="AR193" s="1" t="s">
        <v>52</v>
      </c>
      <c r="AS193" s="1" t="s">
        <v>52</v>
      </c>
      <c r="AU193" s="1" t="s">
        <v>479</v>
      </c>
      <c r="AV193">
        <v>193</v>
      </c>
    </row>
    <row r="194" spans="1:48" ht="30" customHeight="1">
      <c r="A194" s="13" t="s">
        <v>101</v>
      </c>
      <c r="B194" s="13" t="s">
        <v>228</v>
      </c>
      <c r="C194" s="13" t="s">
        <v>58</v>
      </c>
      <c r="D194" s="11">
        <v>110</v>
      </c>
      <c r="E194" s="12"/>
      <c r="F194" s="12"/>
      <c r="G194" s="12"/>
      <c r="H194" s="12"/>
      <c r="I194" s="12"/>
      <c r="J194" s="12"/>
      <c r="K194" s="12"/>
      <c r="L194" s="12">
        <f t="shared" si="4"/>
        <v>0</v>
      </c>
      <c r="M194" s="13" t="s">
        <v>229</v>
      </c>
      <c r="N194" s="1" t="s">
        <v>230</v>
      </c>
      <c r="O194" s="1" t="s">
        <v>52</v>
      </c>
      <c r="P194" s="1" t="s">
        <v>52</v>
      </c>
      <c r="Q194" s="1" t="s">
        <v>461</v>
      </c>
      <c r="R194" s="1" t="s">
        <v>61</v>
      </c>
      <c r="S194" s="1" t="s">
        <v>62</v>
      </c>
      <c r="T194" s="1" t="s">
        <v>62</v>
      </c>
      <c r="AR194" s="1" t="s">
        <v>52</v>
      </c>
      <c r="AS194" s="1" t="s">
        <v>52</v>
      </c>
      <c r="AU194" s="1" t="s">
        <v>480</v>
      </c>
      <c r="AV194">
        <v>111</v>
      </c>
    </row>
    <row r="195" spans="1:48" ht="30" customHeight="1">
      <c r="A195" s="13" t="s">
        <v>101</v>
      </c>
      <c r="B195" s="13" t="s">
        <v>232</v>
      </c>
      <c r="C195" s="13" t="s">
        <v>58</v>
      </c>
      <c r="D195" s="11">
        <v>69</v>
      </c>
      <c r="E195" s="12"/>
      <c r="F195" s="12"/>
      <c r="G195" s="12"/>
      <c r="H195" s="12"/>
      <c r="I195" s="12"/>
      <c r="J195" s="12"/>
      <c r="K195" s="12"/>
      <c r="L195" s="12">
        <f t="shared" si="4"/>
        <v>0</v>
      </c>
      <c r="M195" s="13" t="s">
        <v>233</v>
      </c>
      <c r="N195" s="1" t="s">
        <v>234</v>
      </c>
      <c r="O195" s="1" t="s">
        <v>52</v>
      </c>
      <c r="P195" s="1" t="s">
        <v>52</v>
      </c>
      <c r="Q195" s="1" t="s">
        <v>461</v>
      </c>
      <c r="R195" s="1" t="s">
        <v>61</v>
      </c>
      <c r="S195" s="1" t="s">
        <v>62</v>
      </c>
      <c r="T195" s="1" t="s">
        <v>62</v>
      </c>
      <c r="AR195" s="1" t="s">
        <v>52</v>
      </c>
      <c r="AS195" s="1" t="s">
        <v>52</v>
      </c>
      <c r="AU195" s="1" t="s">
        <v>481</v>
      </c>
      <c r="AV195">
        <v>112</v>
      </c>
    </row>
    <row r="196" spans="1:48" ht="30" customHeight="1">
      <c r="A196" s="13" t="s">
        <v>101</v>
      </c>
      <c r="B196" s="13" t="s">
        <v>401</v>
      </c>
      <c r="C196" s="13" t="s">
        <v>58</v>
      </c>
      <c r="D196" s="11">
        <v>29</v>
      </c>
      <c r="E196" s="12"/>
      <c r="F196" s="12"/>
      <c r="G196" s="12"/>
      <c r="H196" s="12"/>
      <c r="I196" s="12"/>
      <c r="J196" s="12"/>
      <c r="K196" s="12"/>
      <c r="L196" s="12">
        <f t="shared" si="4"/>
        <v>0</v>
      </c>
      <c r="M196" s="13" t="s">
        <v>402</v>
      </c>
      <c r="N196" s="1" t="s">
        <v>403</v>
      </c>
      <c r="O196" s="1" t="s">
        <v>52</v>
      </c>
      <c r="P196" s="1" t="s">
        <v>52</v>
      </c>
      <c r="Q196" s="1" t="s">
        <v>461</v>
      </c>
      <c r="R196" s="1" t="s">
        <v>61</v>
      </c>
      <c r="S196" s="1" t="s">
        <v>62</v>
      </c>
      <c r="T196" s="1" t="s">
        <v>62</v>
      </c>
      <c r="AR196" s="1" t="s">
        <v>52</v>
      </c>
      <c r="AS196" s="1" t="s">
        <v>52</v>
      </c>
      <c r="AU196" s="1" t="s">
        <v>482</v>
      </c>
      <c r="AV196">
        <v>113</v>
      </c>
    </row>
    <row r="197" spans="1:48" ht="30" customHeight="1">
      <c r="A197" s="13" t="s">
        <v>101</v>
      </c>
      <c r="B197" s="13" t="s">
        <v>483</v>
      </c>
      <c r="C197" s="13" t="s">
        <v>58</v>
      </c>
      <c r="D197" s="11">
        <v>28</v>
      </c>
      <c r="E197" s="12"/>
      <c r="F197" s="12"/>
      <c r="G197" s="12"/>
      <c r="H197" s="12"/>
      <c r="I197" s="12"/>
      <c r="J197" s="12"/>
      <c r="K197" s="12"/>
      <c r="L197" s="12">
        <f t="shared" si="4"/>
        <v>0</v>
      </c>
      <c r="M197" s="13" t="s">
        <v>484</v>
      </c>
      <c r="N197" s="1" t="s">
        <v>485</v>
      </c>
      <c r="O197" s="1" t="s">
        <v>52</v>
      </c>
      <c r="P197" s="1" t="s">
        <v>52</v>
      </c>
      <c r="Q197" s="1" t="s">
        <v>461</v>
      </c>
      <c r="R197" s="1" t="s">
        <v>61</v>
      </c>
      <c r="S197" s="1" t="s">
        <v>62</v>
      </c>
      <c r="T197" s="1" t="s">
        <v>62</v>
      </c>
      <c r="AR197" s="1" t="s">
        <v>52</v>
      </c>
      <c r="AS197" s="1" t="s">
        <v>52</v>
      </c>
      <c r="AU197" s="1" t="s">
        <v>486</v>
      </c>
      <c r="AV197">
        <v>132</v>
      </c>
    </row>
    <row r="198" spans="1:48" ht="30" customHeight="1">
      <c r="A198" s="13" t="s">
        <v>101</v>
      </c>
      <c r="B198" s="13" t="s">
        <v>487</v>
      </c>
      <c r="C198" s="13" t="s">
        <v>58</v>
      </c>
      <c r="D198" s="11">
        <v>18</v>
      </c>
      <c r="E198" s="12"/>
      <c r="F198" s="12"/>
      <c r="G198" s="12"/>
      <c r="H198" s="12"/>
      <c r="I198" s="12"/>
      <c r="J198" s="12"/>
      <c r="K198" s="12"/>
      <c r="L198" s="12">
        <f t="shared" si="4"/>
        <v>0</v>
      </c>
      <c r="M198" s="13" t="s">
        <v>488</v>
      </c>
      <c r="N198" s="1" t="s">
        <v>489</v>
      </c>
      <c r="O198" s="1" t="s">
        <v>52</v>
      </c>
      <c r="P198" s="1" t="s">
        <v>52</v>
      </c>
      <c r="Q198" s="1" t="s">
        <v>461</v>
      </c>
      <c r="R198" s="1" t="s">
        <v>61</v>
      </c>
      <c r="S198" s="1" t="s">
        <v>62</v>
      </c>
      <c r="T198" s="1" t="s">
        <v>62</v>
      </c>
      <c r="AR198" s="1" t="s">
        <v>52</v>
      </c>
      <c r="AS198" s="1" t="s">
        <v>52</v>
      </c>
      <c r="AU198" s="1" t="s">
        <v>490</v>
      </c>
      <c r="AV198">
        <v>133</v>
      </c>
    </row>
    <row r="199" spans="1:48" ht="30" customHeight="1">
      <c r="A199" s="13" t="s">
        <v>236</v>
      </c>
      <c r="B199" s="13" t="s">
        <v>241</v>
      </c>
      <c r="C199" s="13" t="s">
        <v>79</v>
      </c>
      <c r="D199" s="11">
        <v>12</v>
      </c>
      <c r="E199" s="12"/>
      <c r="F199" s="12"/>
      <c r="G199" s="12"/>
      <c r="H199" s="12"/>
      <c r="I199" s="12"/>
      <c r="J199" s="12"/>
      <c r="K199" s="12"/>
      <c r="L199" s="12">
        <f t="shared" si="4"/>
        <v>0</v>
      </c>
      <c r="M199" s="13" t="s">
        <v>242</v>
      </c>
      <c r="N199" s="1" t="s">
        <v>243</v>
      </c>
      <c r="O199" s="1" t="s">
        <v>52</v>
      </c>
      <c r="P199" s="1" t="s">
        <v>52</v>
      </c>
      <c r="Q199" s="1" t="s">
        <v>461</v>
      </c>
      <c r="R199" s="1" t="s">
        <v>61</v>
      </c>
      <c r="S199" s="1" t="s">
        <v>62</v>
      </c>
      <c r="T199" s="1" t="s">
        <v>62</v>
      </c>
      <c r="AR199" s="1" t="s">
        <v>52</v>
      </c>
      <c r="AS199" s="1" t="s">
        <v>52</v>
      </c>
      <c r="AU199" s="1" t="s">
        <v>491</v>
      </c>
      <c r="AV199">
        <v>114</v>
      </c>
    </row>
    <row r="200" spans="1:48" ht="30" customHeight="1">
      <c r="A200" s="13" t="s">
        <v>245</v>
      </c>
      <c r="B200" s="13" t="s">
        <v>246</v>
      </c>
      <c r="C200" s="13" t="s">
        <v>79</v>
      </c>
      <c r="D200" s="11">
        <v>2</v>
      </c>
      <c r="E200" s="12"/>
      <c r="F200" s="12"/>
      <c r="G200" s="12"/>
      <c r="H200" s="12"/>
      <c r="I200" s="12"/>
      <c r="J200" s="12"/>
      <c r="K200" s="12"/>
      <c r="L200" s="12">
        <f t="shared" si="4"/>
        <v>0</v>
      </c>
      <c r="M200" s="13" t="s">
        <v>247</v>
      </c>
      <c r="N200" s="1" t="s">
        <v>248</v>
      </c>
      <c r="O200" s="1" t="s">
        <v>52</v>
      </c>
      <c r="P200" s="1" t="s">
        <v>52</v>
      </c>
      <c r="Q200" s="1" t="s">
        <v>461</v>
      </c>
      <c r="R200" s="1" t="s">
        <v>61</v>
      </c>
      <c r="S200" s="1" t="s">
        <v>62</v>
      </c>
      <c r="T200" s="1" t="s">
        <v>62</v>
      </c>
      <c r="AR200" s="1" t="s">
        <v>52</v>
      </c>
      <c r="AS200" s="1" t="s">
        <v>52</v>
      </c>
      <c r="AU200" s="1" t="s">
        <v>492</v>
      </c>
      <c r="AV200">
        <v>194</v>
      </c>
    </row>
    <row r="201" spans="1:48" ht="30" customHeight="1">
      <c r="A201" s="13" t="s">
        <v>361</v>
      </c>
      <c r="B201" s="13" t="s">
        <v>362</v>
      </c>
      <c r="C201" s="13" t="s">
        <v>79</v>
      </c>
      <c r="D201" s="11">
        <v>2</v>
      </c>
      <c r="E201" s="12"/>
      <c r="F201" s="12"/>
      <c r="G201" s="12"/>
      <c r="H201" s="12"/>
      <c r="I201" s="12"/>
      <c r="J201" s="12"/>
      <c r="K201" s="12"/>
      <c r="L201" s="12">
        <f t="shared" si="4"/>
        <v>0</v>
      </c>
      <c r="M201" s="13" t="s">
        <v>363</v>
      </c>
      <c r="N201" s="1" t="s">
        <v>364</v>
      </c>
      <c r="O201" s="1" t="s">
        <v>52</v>
      </c>
      <c r="P201" s="1" t="s">
        <v>52</v>
      </c>
      <c r="Q201" s="1" t="s">
        <v>461</v>
      </c>
      <c r="R201" s="1" t="s">
        <v>61</v>
      </c>
      <c r="S201" s="1" t="s">
        <v>62</v>
      </c>
      <c r="T201" s="1" t="s">
        <v>62</v>
      </c>
      <c r="AR201" s="1" t="s">
        <v>52</v>
      </c>
      <c r="AS201" s="1" t="s">
        <v>52</v>
      </c>
      <c r="AU201" s="1" t="s">
        <v>493</v>
      </c>
      <c r="AV201">
        <v>201</v>
      </c>
    </row>
    <row r="202" spans="1:48" ht="30" customHeight="1">
      <c r="A202" s="13" t="s">
        <v>110</v>
      </c>
      <c r="B202" s="13" t="s">
        <v>410</v>
      </c>
      <c r="C202" s="13" t="s">
        <v>79</v>
      </c>
      <c r="D202" s="11">
        <v>2</v>
      </c>
      <c r="E202" s="12"/>
      <c r="F202" s="12"/>
      <c r="G202" s="12"/>
      <c r="H202" s="12"/>
      <c r="I202" s="12"/>
      <c r="J202" s="12"/>
      <c r="K202" s="12"/>
      <c r="L202" s="12">
        <f t="shared" si="4"/>
        <v>0</v>
      </c>
      <c r="M202" s="13" t="s">
        <v>411</v>
      </c>
      <c r="N202" s="1" t="s">
        <v>412</v>
      </c>
      <c r="O202" s="1" t="s">
        <v>52</v>
      </c>
      <c r="P202" s="1" t="s">
        <v>52</v>
      </c>
      <c r="Q202" s="1" t="s">
        <v>461</v>
      </c>
      <c r="R202" s="1" t="s">
        <v>61</v>
      </c>
      <c r="S202" s="1" t="s">
        <v>62</v>
      </c>
      <c r="T202" s="1" t="s">
        <v>62</v>
      </c>
      <c r="AR202" s="1" t="s">
        <v>52</v>
      </c>
      <c r="AS202" s="1" t="s">
        <v>52</v>
      </c>
      <c r="AU202" s="1" t="s">
        <v>494</v>
      </c>
      <c r="AV202">
        <v>116</v>
      </c>
    </row>
    <row r="203" spans="1:48" ht="30" customHeight="1">
      <c r="A203" s="13" t="s">
        <v>272</v>
      </c>
      <c r="B203" s="13" t="s">
        <v>273</v>
      </c>
      <c r="C203" s="13" t="s">
        <v>79</v>
      </c>
      <c r="D203" s="11">
        <v>2</v>
      </c>
      <c r="E203" s="12"/>
      <c r="F203" s="12"/>
      <c r="G203" s="12"/>
      <c r="H203" s="12"/>
      <c r="I203" s="12"/>
      <c r="J203" s="12"/>
      <c r="K203" s="12"/>
      <c r="L203" s="12">
        <f t="shared" si="4"/>
        <v>0</v>
      </c>
      <c r="M203" s="13" t="s">
        <v>274</v>
      </c>
      <c r="N203" s="1" t="s">
        <v>275</v>
      </c>
      <c r="O203" s="1" t="s">
        <v>52</v>
      </c>
      <c r="P203" s="1" t="s">
        <v>52</v>
      </c>
      <c r="Q203" s="1" t="s">
        <v>461</v>
      </c>
      <c r="R203" s="1" t="s">
        <v>61</v>
      </c>
      <c r="S203" s="1" t="s">
        <v>62</v>
      </c>
      <c r="T203" s="1" t="s">
        <v>62</v>
      </c>
      <c r="AR203" s="1" t="s">
        <v>52</v>
      </c>
      <c r="AS203" s="1" t="s">
        <v>52</v>
      </c>
      <c r="AU203" s="1" t="s">
        <v>495</v>
      </c>
      <c r="AV203">
        <v>195</v>
      </c>
    </row>
    <row r="204" spans="1:48" ht="30" customHeight="1">
      <c r="A204" s="13" t="s">
        <v>198</v>
      </c>
      <c r="B204" s="13" t="s">
        <v>199</v>
      </c>
      <c r="C204" s="13" t="s">
        <v>200</v>
      </c>
      <c r="D204" s="11">
        <v>8</v>
      </c>
      <c r="E204" s="12"/>
      <c r="F204" s="12"/>
      <c r="G204" s="12"/>
      <c r="H204" s="12"/>
      <c r="I204" s="12"/>
      <c r="J204" s="12"/>
      <c r="K204" s="12"/>
      <c r="L204" s="12">
        <f t="shared" si="4"/>
        <v>0</v>
      </c>
      <c r="M204" s="13" t="s">
        <v>201</v>
      </c>
      <c r="N204" s="1" t="s">
        <v>202</v>
      </c>
      <c r="O204" s="1" t="s">
        <v>52</v>
      </c>
      <c r="P204" s="1" t="s">
        <v>52</v>
      </c>
      <c r="Q204" s="1" t="s">
        <v>461</v>
      </c>
      <c r="R204" s="1" t="s">
        <v>61</v>
      </c>
      <c r="S204" s="1" t="s">
        <v>62</v>
      </c>
      <c r="T204" s="1" t="s">
        <v>62</v>
      </c>
      <c r="AR204" s="1" t="s">
        <v>52</v>
      </c>
      <c r="AS204" s="1" t="s">
        <v>52</v>
      </c>
      <c r="AU204" s="1" t="s">
        <v>496</v>
      </c>
      <c r="AV204">
        <v>127</v>
      </c>
    </row>
    <row r="205" spans="1:48" ht="30" customHeight="1">
      <c r="A205" s="13" t="s">
        <v>101</v>
      </c>
      <c r="B205" s="13" t="s">
        <v>333</v>
      </c>
      <c r="C205" s="13" t="s">
        <v>79</v>
      </c>
      <c r="D205" s="11">
        <v>52</v>
      </c>
      <c r="E205" s="12"/>
      <c r="F205" s="12"/>
      <c r="G205" s="12"/>
      <c r="H205" s="12"/>
      <c r="I205" s="12"/>
      <c r="J205" s="12"/>
      <c r="K205" s="12"/>
      <c r="L205" s="12">
        <f t="shared" si="4"/>
        <v>0</v>
      </c>
      <c r="M205" s="13" t="s">
        <v>52</v>
      </c>
      <c r="N205" s="1" t="s">
        <v>334</v>
      </c>
      <c r="O205" s="1" t="s">
        <v>52</v>
      </c>
      <c r="P205" s="1" t="s">
        <v>52</v>
      </c>
      <c r="Q205" s="1" t="s">
        <v>461</v>
      </c>
      <c r="R205" s="1" t="s">
        <v>62</v>
      </c>
      <c r="S205" s="1" t="s">
        <v>62</v>
      </c>
      <c r="T205" s="1" t="s">
        <v>61</v>
      </c>
      <c r="AR205" s="1" t="s">
        <v>52</v>
      </c>
      <c r="AS205" s="1" t="s">
        <v>52</v>
      </c>
      <c r="AU205" s="1" t="s">
        <v>497</v>
      </c>
      <c r="AV205">
        <v>128</v>
      </c>
    </row>
    <row r="206" spans="1:48" ht="30" customHeight="1">
      <c r="A206" s="13" t="s">
        <v>101</v>
      </c>
      <c r="B206" s="13" t="s">
        <v>336</v>
      </c>
      <c r="C206" s="13" t="s">
        <v>79</v>
      </c>
      <c r="D206" s="11">
        <v>10</v>
      </c>
      <c r="E206" s="12"/>
      <c r="F206" s="12"/>
      <c r="G206" s="12"/>
      <c r="H206" s="12"/>
      <c r="I206" s="12"/>
      <c r="J206" s="12"/>
      <c r="K206" s="12"/>
      <c r="L206" s="12">
        <f t="shared" si="4"/>
        <v>0</v>
      </c>
      <c r="M206" s="13" t="s">
        <v>52</v>
      </c>
      <c r="N206" s="1" t="s">
        <v>337</v>
      </c>
      <c r="O206" s="1" t="s">
        <v>52</v>
      </c>
      <c r="P206" s="1" t="s">
        <v>52</v>
      </c>
      <c r="Q206" s="1" t="s">
        <v>461</v>
      </c>
      <c r="R206" s="1" t="s">
        <v>62</v>
      </c>
      <c r="S206" s="1" t="s">
        <v>62</v>
      </c>
      <c r="T206" s="1" t="s">
        <v>61</v>
      </c>
      <c r="AR206" s="1" t="s">
        <v>52</v>
      </c>
      <c r="AS206" s="1" t="s">
        <v>52</v>
      </c>
      <c r="AU206" s="1" t="s">
        <v>498</v>
      </c>
      <c r="AV206">
        <v>129</v>
      </c>
    </row>
    <row r="207" spans="1:48" ht="30" customHeight="1">
      <c r="A207" s="13" t="s">
        <v>101</v>
      </c>
      <c r="B207" s="13" t="s">
        <v>453</v>
      </c>
      <c r="C207" s="13" t="s">
        <v>79</v>
      </c>
      <c r="D207" s="11">
        <v>4</v>
      </c>
      <c r="E207" s="12"/>
      <c r="F207" s="12"/>
      <c r="G207" s="12"/>
      <c r="H207" s="12"/>
      <c r="I207" s="12"/>
      <c r="J207" s="12"/>
      <c r="K207" s="12"/>
      <c r="L207" s="12">
        <f t="shared" si="4"/>
        <v>0</v>
      </c>
      <c r="M207" s="13" t="s">
        <v>52</v>
      </c>
      <c r="N207" s="1" t="s">
        <v>454</v>
      </c>
      <c r="O207" s="1" t="s">
        <v>52</v>
      </c>
      <c r="P207" s="1" t="s">
        <v>52</v>
      </c>
      <c r="Q207" s="1" t="s">
        <v>461</v>
      </c>
      <c r="R207" s="1" t="s">
        <v>62</v>
      </c>
      <c r="S207" s="1" t="s">
        <v>62</v>
      </c>
      <c r="T207" s="1" t="s">
        <v>61</v>
      </c>
      <c r="AR207" s="1" t="s">
        <v>52</v>
      </c>
      <c r="AS207" s="1" t="s">
        <v>52</v>
      </c>
      <c r="AU207" s="1" t="s">
        <v>499</v>
      </c>
      <c r="AV207">
        <v>130</v>
      </c>
    </row>
    <row r="208" spans="1:48" ht="30" customHeight="1">
      <c r="A208" s="13" t="s">
        <v>101</v>
      </c>
      <c r="B208" s="13" t="s">
        <v>500</v>
      </c>
      <c r="C208" s="13" t="s">
        <v>79</v>
      </c>
      <c r="D208" s="11">
        <v>10</v>
      </c>
      <c r="E208" s="12"/>
      <c r="F208" s="12"/>
      <c r="G208" s="12"/>
      <c r="H208" s="12"/>
      <c r="I208" s="12"/>
      <c r="J208" s="12"/>
      <c r="K208" s="12"/>
      <c r="L208" s="12">
        <f t="shared" si="4"/>
        <v>0</v>
      </c>
      <c r="M208" s="13" t="s">
        <v>52</v>
      </c>
      <c r="N208" s="1" t="s">
        <v>501</v>
      </c>
      <c r="O208" s="1" t="s">
        <v>52</v>
      </c>
      <c r="P208" s="1" t="s">
        <v>52</v>
      </c>
      <c r="Q208" s="1" t="s">
        <v>461</v>
      </c>
      <c r="R208" s="1" t="s">
        <v>62</v>
      </c>
      <c r="S208" s="1" t="s">
        <v>62</v>
      </c>
      <c r="T208" s="1" t="s">
        <v>61</v>
      </c>
      <c r="AR208" s="1" t="s">
        <v>52</v>
      </c>
      <c r="AS208" s="1" t="s">
        <v>52</v>
      </c>
      <c r="AU208" s="1" t="s">
        <v>502</v>
      </c>
      <c r="AV208">
        <v>134</v>
      </c>
    </row>
    <row r="209" spans="1:48" ht="30" customHeight="1">
      <c r="A209" s="13" t="s">
        <v>101</v>
      </c>
      <c r="B209" s="13" t="s">
        <v>503</v>
      </c>
      <c r="C209" s="13" t="s">
        <v>79</v>
      </c>
      <c r="D209" s="11">
        <v>4</v>
      </c>
      <c r="E209" s="12"/>
      <c r="F209" s="12"/>
      <c r="G209" s="12"/>
      <c r="H209" s="12"/>
      <c r="I209" s="12"/>
      <c r="J209" s="12"/>
      <c r="K209" s="12"/>
      <c r="L209" s="12">
        <f t="shared" si="4"/>
        <v>0</v>
      </c>
      <c r="M209" s="13" t="s">
        <v>52</v>
      </c>
      <c r="N209" s="1" t="s">
        <v>504</v>
      </c>
      <c r="O209" s="1" t="s">
        <v>52</v>
      </c>
      <c r="P209" s="1" t="s">
        <v>52</v>
      </c>
      <c r="Q209" s="1" t="s">
        <v>461</v>
      </c>
      <c r="R209" s="1" t="s">
        <v>62</v>
      </c>
      <c r="S209" s="1" t="s">
        <v>62</v>
      </c>
      <c r="T209" s="1" t="s">
        <v>61</v>
      </c>
      <c r="AR209" s="1" t="s">
        <v>52</v>
      </c>
      <c r="AS209" s="1" t="s">
        <v>52</v>
      </c>
      <c r="AU209" s="1" t="s">
        <v>505</v>
      </c>
      <c r="AV209">
        <v>135</v>
      </c>
    </row>
    <row r="210" spans="1:48" ht="30" customHeight="1">
      <c r="A210" s="13" t="s">
        <v>339</v>
      </c>
      <c r="B210" s="13" t="s">
        <v>340</v>
      </c>
      <c r="C210" s="13" t="s">
        <v>79</v>
      </c>
      <c r="D210" s="11">
        <v>12</v>
      </c>
      <c r="E210" s="12"/>
      <c r="F210" s="12"/>
      <c r="G210" s="12"/>
      <c r="H210" s="12"/>
      <c r="I210" s="12"/>
      <c r="J210" s="12"/>
      <c r="K210" s="12"/>
      <c r="L210" s="12">
        <f t="shared" si="4"/>
        <v>0</v>
      </c>
      <c r="M210" s="13" t="s">
        <v>52</v>
      </c>
      <c r="N210" s="1" t="s">
        <v>341</v>
      </c>
      <c r="O210" s="1" t="s">
        <v>52</v>
      </c>
      <c r="P210" s="1" t="s">
        <v>52</v>
      </c>
      <c r="Q210" s="1" t="s">
        <v>461</v>
      </c>
      <c r="R210" s="1" t="s">
        <v>62</v>
      </c>
      <c r="S210" s="1" t="s">
        <v>62</v>
      </c>
      <c r="T210" s="1" t="s">
        <v>61</v>
      </c>
      <c r="AR210" s="1" t="s">
        <v>52</v>
      </c>
      <c r="AS210" s="1" t="s">
        <v>52</v>
      </c>
      <c r="AU210" s="1" t="s">
        <v>506</v>
      </c>
      <c r="AV210">
        <v>131</v>
      </c>
    </row>
    <row r="211" spans="1:48" ht="30" customHeight="1">
      <c r="A211" s="13" t="s">
        <v>210</v>
      </c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>
        <f>SUMIF(Q187:Q210,"0105",L187:L210)</f>
        <v>0</v>
      </c>
      <c r="M211" s="11"/>
      <c r="N211" t="s">
        <v>211</v>
      </c>
    </row>
    <row r="212" spans="1:48" ht="30" customHeight="1">
      <c r="A212" s="13" t="s">
        <v>507</v>
      </c>
      <c r="B212" s="13" t="s">
        <v>52</v>
      </c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508</v>
      </c>
    </row>
    <row r="213" spans="1:48" ht="30" customHeight="1">
      <c r="A213" s="13" t="s">
        <v>509</v>
      </c>
      <c r="B213" s="13" t="s">
        <v>510</v>
      </c>
      <c r="C213" s="13" t="s">
        <v>79</v>
      </c>
      <c r="D213" s="11">
        <v>13</v>
      </c>
      <c r="E213" s="12"/>
      <c r="F213" s="12"/>
      <c r="G213" s="12"/>
      <c r="H213" s="12"/>
      <c r="I213" s="12"/>
      <c r="J213" s="12"/>
      <c r="K213" s="12"/>
      <c r="L213" s="12">
        <f t="shared" ref="K213:L219" si="5">TRUNC(F213+H213+J213, 0)</f>
        <v>0</v>
      </c>
      <c r="M213" s="13" t="s">
        <v>511</v>
      </c>
      <c r="N213" s="1" t="s">
        <v>512</v>
      </c>
      <c r="O213" s="1" t="s">
        <v>52</v>
      </c>
      <c r="P213" s="1" t="s">
        <v>52</v>
      </c>
      <c r="Q213" s="1" t="s">
        <v>508</v>
      </c>
      <c r="R213" s="1" t="s">
        <v>61</v>
      </c>
      <c r="S213" s="1" t="s">
        <v>62</v>
      </c>
      <c r="T213" s="1" t="s">
        <v>62</v>
      </c>
      <c r="AR213" s="1" t="s">
        <v>52</v>
      </c>
      <c r="AS213" s="1" t="s">
        <v>52</v>
      </c>
      <c r="AU213" s="1" t="s">
        <v>513</v>
      </c>
      <c r="AV213">
        <v>137</v>
      </c>
    </row>
    <row r="214" spans="1:48" ht="30" customHeight="1">
      <c r="A214" s="13" t="s">
        <v>514</v>
      </c>
      <c r="B214" s="13" t="s">
        <v>515</v>
      </c>
      <c r="C214" s="13" t="s">
        <v>79</v>
      </c>
      <c r="D214" s="11">
        <v>24</v>
      </c>
      <c r="E214" s="12"/>
      <c r="F214" s="12"/>
      <c r="G214" s="12"/>
      <c r="H214" s="12"/>
      <c r="I214" s="12"/>
      <c r="J214" s="12"/>
      <c r="K214" s="12"/>
      <c r="L214" s="12">
        <f t="shared" si="5"/>
        <v>0</v>
      </c>
      <c r="M214" s="13" t="s">
        <v>516</v>
      </c>
      <c r="N214" s="1" t="s">
        <v>517</v>
      </c>
      <c r="O214" s="1" t="s">
        <v>52</v>
      </c>
      <c r="P214" s="1" t="s">
        <v>52</v>
      </c>
      <c r="Q214" s="1" t="s">
        <v>508</v>
      </c>
      <c r="R214" s="1" t="s">
        <v>61</v>
      </c>
      <c r="S214" s="1" t="s">
        <v>62</v>
      </c>
      <c r="T214" s="1" t="s">
        <v>62</v>
      </c>
      <c r="AR214" s="1" t="s">
        <v>52</v>
      </c>
      <c r="AS214" s="1" t="s">
        <v>52</v>
      </c>
      <c r="AU214" s="1" t="s">
        <v>518</v>
      </c>
      <c r="AV214">
        <v>138</v>
      </c>
    </row>
    <row r="215" spans="1:48" ht="30" customHeight="1">
      <c r="A215" s="13" t="s">
        <v>519</v>
      </c>
      <c r="B215" s="13" t="s">
        <v>520</v>
      </c>
      <c r="C215" s="13" t="s">
        <v>79</v>
      </c>
      <c r="D215" s="11">
        <v>4</v>
      </c>
      <c r="E215" s="12"/>
      <c r="F215" s="12"/>
      <c r="G215" s="12"/>
      <c r="H215" s="12"/>
      <c r="I215" s="12"/>
      <c r="J215" s="12"/>
      <c r="K215" s="12"/>
      <c r="L215" s="12">
        <f t="shared" si="5"/>
        <v>0</v>
      </c>
      <c r="M215" s="13" t="s">
        <v>521</v>
      </c>
      <c r="N215" s="1" t="s">
        <v>522</v>
      </c>
      <c r="O215" s="1" t="s">
        <v>52</v>
      </c>
      <c r="P215" s="1" t="s">
        <v>52</v>
      </c>
      <c r="Q215" s="1" t="s">
        <v>508</v>
      </c>
      <c r="R215" s="1" t="s">
        <v>61</v>
      </c>
      <c r="S215" s="1" t="s">
        <v>62</v>
      </c>
      <c r="T215" s="1" t="s">
        <v>62</v>
      </c>
      <c r="AR215" s="1" t="s">
        <v>52</v>
      </c>
      <c r="AS215" s="1" t="s">
        <v>52</v>
      </c>
      <c r="AU215" s="1" t="s">
        <v>523</v>
      </c>
      <c r="AV215">
        <v>139</v>
      </c>
    </row>
    <row r="216" spans="1:48" ht="30" customHeight="1">
      <c r="A216" s="13" t="s">
        <v>519</v>
      </c>
      <c r="B216" s="13" t="s">
        <v>524</v>
      </c>
      <c r="C216" s="13" t="s">
        <v>79</v>
      </c>
      <c r="D216" s="11">
        <v>52</v>
      </c>
      <c r="E216" s="12"/>
      <c r="F216" s="12"/>
      <c r="G216" s="12"/>
      <c r="H216" s="12"/>
      <c r="I216" s="12"/>
      <c r="J216" s="12"/>
      <c r="K216" s="12"/>
      <c r="L216" s="12">
        <f t="shared" si="5"/>
        <v>0</v>
      </c>
      <c r="M216" s="13" t="s">
        <v>525</v>
      </c>
      <c r="N216" s="1" t="s">
        <v>526</v>
      </c>
      <c r="O216" s="1" t="s">
        <v>52</v>
      </c>
      <c r="P216" s="1" t="s">
        <v>52</v>
      </c>
      <c r="Q216" s="1" t="s">
        <v>508</v>
      </c>
      <c r="R216" s="1" t="s">
        <v>61</v>
      </c>
      <c r="S216" s="1" t="s">
        <v>62</v>
      </c>
      <c r="T216" s="1" t="s">
        <v>62</v>
      </c>
      <c r="AR216" s="1" t="s">
        <v>52</v>
      </c>
      <c r="AS216" s="1" t="s">
        <v>52</v>
      </c>
      <c r="AU216" s="1" t="s">
        <v>527</v>
      </c>
      <c r="AV216">
        <v>140</v>
      </c>
    </row>
    <row r="217" spans="1:48" ht="30" customHeight="1">
      <c r="A217" s="13" t="s">
        <v>519</v>
      </c>
      <c r="B217" s="13" t="s">
        <v>528</v>
      </c>
      <c r="C217" s="13" t="s">
        <v>79</v>
      </c>
      <c r="D217" s="11">
        <v>10</v>
      </c>
      <c r="E217" s="12"/>
      <c r="F217" s="12"/>
      <c r="G217" s="12"/>
      <c r="H217" s="12"/>
      <c r="I217" s="12"/>
      <c r="J217" s="12"/>
      <c r="K217" s="12"/>
      <c r="L217" s="12">
        <f t="shared" si="5"/>
        <v>0</v>
      </c>
      <c r="M217" s="13" t="s">
        <v>529</v>
      </c>
      <c r="N217" s="1" t="s">
        <v>530</v>
      </c>
      <c r="O217" s="1" t="s">
        <v>52</v>
      </c>
      <c r="P217" s="1" t="s">
        <v>52</v>
      </c>
      <c r="Q217" s="1" t="s">
        <v>508</v>
      </c>
      <c r="R217" s="1" t="s">
        <v>61</v>
      </c>
      <c r="S217" s="1" t="s">
        <v>62</v>
      </c>
      <c r="T217" s="1" t="s">
        <v>62</v>
      </c>
      <c r="AR217" s="1" t="s">
        <v>52</v>
      </c>
      <c r="AS217" s="1" t="s">
        <v>52</v>
      </c>
      <c r="AU217" s="1" t="s">
        <v>531</v>
      </c>
      <c r="AV217">
        <v>141</v>
      </c>
    </row>
    <row r="218" spans="1:48" ht="30" customHeight="1">
      <c r="A218" s="13" t="s">
        <v>532</v>
      </c>
      <c r="B218" s="13" t="s">
        <v>52</v>
      </c>
      <c r="C218" s="13" t="s">
        <v>533</v>
      </c>
      <c r="D218" s="11">
        <v>3</v>
      </c>
      <c r="E218" s="12"/>
      <c r="F218" s="12"/>
      <c r="G218" s="12"/>
      <c r="H218" s="12"/>
      <c r="I218" s="12"/>
      <c r="J218" s="12"/>
      <c r="K218" s="12"/>
      <c r="L218" s="12">
        <f t="shared" si="5"/>
        <v>0</v>
      </c>
      <c r="M218" s="13" t="s">
        <v>534</v>
      </c>
      <c r="N218" s="1" t="s">
        <v>535</v>
      </c>
      <c r="O218" s="1" t="s">
        <v>52</v>
      </c>
      <c r="P218" s="1" t="s">
        <v>52</v>
      </c>
      <c r="Q218" s="1" t="s">
        <v>508</v>
      </c>
      <c r="R218" s="1" t="s">
        <v>61</v>
      </c>
      <c r="S218" s="1" t="s">
        <v>62</v>
      </c>
      <c r="T218" s="1" t="s">
        <v>62</v>
      </c>
      <c r="AR218" s="1" t="s">
        <v>52</v>
      </c>
      <c r="AS218" s="1" t="s">
        <v>52</v>
      </c>
      <c r="AU218" s="1" t="s">
        <v>536</v>
      </c>
      <c r="AV218">
        <v>142</v>
      </c>
    </row>
    <row r="219" spans="1:48" ht="30" customHeight="1">
      <c r="A219" s="13" t="s">
        <v>537</v>
      </c>
      <c r="B219" s="13" t="s">
        <v>538</v>
      </c>
      <c r="C219" s="13" t="s">
        <v>539</v>
      </c>
      <c r="D219" s="11">
        <v>1</v>
      </c>
      <c r="E219" s="12"/>
      <c r="F219" s="12"/>
      <c r="G219" s="12"/>
      <c r="H219" s="12"/>
      <c r="I219" s="12"/>
      <c r="J219" s="12"/>
      <c r="K219" s="12"/>
      <c r="L219" s="12">
        <f t="shared" si="5"/>
        <v>0</v>
      </c>
      <c r="M219" s="13" t="s">
        <v>540</v>
      </c>
      <c r="N219" s="1" t="s">
        <v>541</v>
      </c>
      <c r="O219" s="1" t="s">
        <v>52</v>
      </c>
      <c r="P219" s="1" t="s">
        <v>52</v>
      </c>
      <c r="Q219" s="1" t="s">
        <v>508</v>
      </c>
      <c r="R219" s="1" t="s">
        <v>61</v>
      </c>
      <c r="S219" s="1" t="s">
        <v>62</v>
      </c>
      <c r="T219" s="1" t="s">
        <v>62</v>
      </c>
      <c r="AR219" s="1" t="s">
        <v>52</v>
      </c>
      <c r="AS219" s="1" t="s">
        <v>52</v>
      </c>
      <c r="AU219" s="1" t="s">
        <v>542</v>
      </c>
      <c r="AV219">
        <v>143</v>
      </c>
    </row>
    <row r="220" spans="1:48" ht="30" customHeight="1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508</v>
      </c>
    </row>
    <row r="221" spans="1:48" ht="30" customHeight="1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508</v>
      </c>
    </row>
    <row r="222" spans="1:48" ht="30" customHeight="1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508</v>
      </c>
    </row>
    <row r="223" spans="1:48" ht="30" customHeight="1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508</v>
      </c>
    </row>
    <row r="224" spans="1:48" ht="30" customHeight="1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508</v>
      </c>
    </row>
    <row r="225" spans="1:17" ht="30" customHeight="1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508</v>
      </c>
    </row>
    <row r="226" spans="1:17" ht="30" customHeight="1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508</v>
      </c>
    </row>
    <row r="227" spans="1:17" ht="30" customHeight="1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508</v>
      </c>
    </row>
    <row r="228" spans="1:17" ht="30" customHeight="1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508</v>
      </c>
    </row>
    <row r="229" spans="1:17" ht="30" customHeight="1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508</v>
      </c>
    </row>
    <row r="230" spans="1:17" ht="30" customHeight="1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508</v>
      </c>
    </row>
    <row r="231" spans="1:17" ht="30" customHeight="1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508</v>
      </c>
    </row>
    <row r="232" spans="1:17" ht="30" customHeight="1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508</v>
      </c>
    </row>
    <row r="233" spans="1:17" ht="30" customHeight="1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508</v>
      </c>
    </row>
    <row r="234" spans="1:17" ht="30" customHeight="1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508</v>
      </c>
    </row>
    <row r="235" spans="1:17" ht="30" customHeight="1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508</v>
      </c>
    </row>
    <row r="236" spans="1:17" ht="30" customHeight="1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508</v>
      </c>
    </row>
    <row r="237" spans="1:17" ht="30" customHeight="1">
      <c r="A237" s="13" t="s">
        <v>210</v>
      </c>
      <c r="B237" s="11"/>
      <c r="C237" s="11"/>
      <c r="D237" s="11"/>
      <c r="E237" s="12"/>
      <c r="F237" s="12">
        <f>SUMIF(Q213:Q236,"0106",F213:F236)</f>
        <v>0</v>
      </c>
      <c r="G237" s="12"/>
      <c r="H237" s="12">
        <f>SUMIF(Q213:Q236,"0106",H213:H236)</f>
        <v>0</v>
      </c>
      <c r="I237" s="12"/>
      <c r="J237" s="12">
        <f>SUMIF(Q213:Q236,"0106",J213:J236)</f>
        <v>0</v>
      </c>
      <c r="K237" s="12"/>
      <c r="L237" s="12">
        <f>SUMIF(Q213:Q236,"0106",L213:L236)</f>
        <v>0</v>
      </c>
      <c r="M237" s="11"/>
      <c r="N237" t="s">
        <v>211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55" max="16383" man="1"/>
    <brk id="107" max="16383" man="1"/>
    <brk id="133" max="16383" man="1"/>
    <brk id="185" max="16383" man="1"/>
    <brk id="211" max="16383" man="1"/>
    <brk id="2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도면표지</vt:lpstr>
      <vt:lpstr>갑지</vt:lpstr>
      <vt:lpstr>공사원가</vt:lpstr>
      <vt:lpstr>공종별집계표</vt:lpstr>
      <vt:lpstr>공종별내역서</vt:lpstr>
      <vt:lpstr>갑지!Print_Area</vt:lpstr>
      <vt:lpstr>공사원가!Print_Area</vt:lpstr>
      <vt:lpstr>공종별내역서!Print_Area</vt:lpstr>
      <vt:lpstr>공종별집계표!Print_Area</vt:lpstr>
      <vt:lpstr>도면표지!Print_Area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찬형 이</dc:creator>
  <cp:lastModifiedBy>찬형 이</cp:lastModifiedBy>
  <dcterms:created xsi:type="dcterms:W3CDTF">2026-09-07T01:21:16Z</dcterms:created>
  <dcterms:modified xsi:type="dcterms:W3CDTF">2026-09-07T01:25:18Z</dcterms:modified>
</cp:coreProperties>
</file>