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~ing\노천강당 객석, 화장실 환경개선 공사\06_현장설명회\"/>
    </mc:Choice>
  </mc:AlternateContent>
  <xr:revisionPtr revIDLastSave="0" documentId="13_ncr:1_{62132B56-74B1-4CB2-9E12-63015F722B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 합계 원가계산서" sheetId="15" r:id="rId1"/>
    <sheet name="객석_원가계산서" sheetId="16" r:id="rId2"/>
    <sheet name="객석_내역" sheetId="17" r:id="rId3"/>
    <sheet name="화장실_원가계산서" sheetId="18" r:id="rId4"/>
    <sheet name="화장실_내역" sheetId="1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LPB1" localSheetId="1">[1]부하계산서!#REF!</definedName>
    <definedName name="___LPB1" localSheetId="0">[1]부하계산서!#REF!</definedName>
    <definedName name="___LPB1" localSheetId="3">[1]부하계산서!#REF!</definedName>
    <definedName name="___LPB1">[1]부하계산서!#REF!</definedName>
    <definedName name="___LPK1" localSheetId="1">[1]부하계산서!#REF!</definedName>
    <definedName name="___LPK1" localSheetId="0">[1]부하계산서!#REF!</definedName>
    <definedName name="___LPK1" localSheetId="3">[1]부하계산서!#REF!</definedName>
    <definedName name="___LPK1">[1]부하계산서!#REF!</definedName>
    <definedName name="___LU1" localSheetId="1">'[2]부하(성남)'!#REF!</definedName>
    <definedName name="___LU1" localSheetId="0">'[2]부하(성남)'!#REF!</definedName>
    <definedName name="___LU1" localSheetId="3">'[2]부하(성남)'!#REF!</definedName>
    <definedName name="___LU1">'[2]부하(성남)'!#REF!</definedName>
    <definedName name="___LU2" localSheetId="1">'[2]부하(성남)'!#REF!</definedName>
    <definedName name="___LU2" localSheetId="0">'[2]부하(성남)'!#REF!</definedName>
    <definedName name="___LU2" localSheetId="3">'[2]부하(성남)'!#REF!</definedName>
    <definedName name="___LU2">'[2]부하(성남)'!#REF!</definedName>
    <definedName name="___LV01" localSheetId="1">'[2]부하(성남)'!#REF!</definedName>
    <definedName name="___LV01" localSheetId="0">'[2]부하(성남)'!#REF!</definedName>
    <definedName name="___LV01" localSheetId="3">'[2]부하(성남)'!#REF!</definedName>
    <definedName name="___LV01">'[2]부하(성남)'!#REF!</definedName>
    <definedName name="___UP1" localSheetId="1">[1]부하계산서!#REF!</definedName>
    <definedName name="___UP1" localSheetId="0">[1]부하계산서!#REF!</definedName>
    <definedName name="___UP1" localSheetId="3">[1]부하계산서!#REF!</definedName>
    <definedName name="___UP1">[1]부하계산서!#REF!</definedName>
    <definedName name="___UP2" localSheetId="1">[1]부하계산서!#REF!</definedName>
    <definedName name="___UP2" localSheetId="0">[1]부하계산서!#REF!</definedName>
    <definedName name="___UP2" localSheetId="3">[1]부하계산서!#REF!</definedName>
    <definedName name="___UP2">[1]부하계산서!#REF!</definedName>
    <definedName name="__LP2" localSheetId="1">#REF!</definedName>
    <definedName name="__LP2" localSheetId="0">#REF!</definedName>
    <definedName name="__LP2" localSheetId="3">#REF!</definedName>
    <definedName name="__LP2">#REF!</definedName>
    <definedName name="__LPB1" localSheetId="1">[1]부하계산서!#REF!</definedName>
    <definedName name="__LPB1" localSheetId="0">[1]부하계산서!#REF!</definedName>
    <definedName name="__LPB1" localSheetId="3">[1]부하계산서!#REF!</definedName>
    <definedName name="__LPB1">[1]부하계산서!#REF!</definedName>
    <definedName name="__LPK1" localSheetId="1">[1]부하계산서!#REF!</definedName>
    <definedName name="__LPK1" localSheetId="0">[1]부하계산서!#REF!</definedName>
    <definedName name="__LPK1" localSheetId="3">[1]부하계산서!#REF!</definedName>
    <definedName name="__LPK1">[1]부하계산서!#REF!</definedName>
    <definedName name="__LU1" localSheetId="1">'[2]부하(성남)'!#REF!</definedName>
    <definedName name="__LU1" localSheetId="0">'[2]부하(성남)'!#REF!</definedName>
    <definedName name="__LU1" localSheetId="3">'[2]부하(성남)'!#REF!</definedName>
    <definedName name="__LU1">'[2]부하(성남)'!#REF!</definedName>
    <definedName name="__LU2" localSheetId="1">'[2]부하(성남)'!#REF!</definedName>
    <definedName name="__LU2" localSheetId="0">'[2]부하(성남)'!#REF!</definedName>
    <definedName name="__LU2" localSheetId="3">'[2]부하(성남)'!#REF!</definedName>
    <definedName name="__LU2">'[2]부하(성남)'!#REF!</definedName>
    <definedName name="__LV01" localSheetId="1">'[2]부하(성남)'!#REF!</definedName>
    <definedName name="__LV01" localSheetId="0">'[2]부하(성남)'!#REF!</definedName>
    <definedName name="__LV01" localSheetId="3">'[2]부하(성남)'!#REF!</definedName>
    <definedName name="__LV01">'[2]부하(성남)'!#REF!</definedName>
    <definedName name="__UP1" localSheetId="1">[1]부하계산서!#REF!</definedName>
    <definedName name="__UP1" localSheetId="0">[1]부하계산서!#REF!</definedName>
    <definedName name="__UP1" localSheetId="3">[1]부하계산서!#REF!</definedName>
    <definedName name="__UP1">[1]부하계산서!#REF!</definedName>
    <definedName name="__UP2" localSheetId="1">[1]부하계산서!#REF!</definedName>
    <definedName name="__UP2" localSheetId="0">[1]부하계산서!#REF!</definedName>
    <definedName name="__UP2" localSheetId="3">[1]부하계산서!#REF!</definedName>
    <definedName name="__UP2">[1]부하계산서!#REF!</definedName>
    <definedName name="_1._PANEL_BD.__LP___1" localSheetId="1">#REF!</definedName>
    <definedName name="_1._PANEL_BD.__LP___1" localSheetId="0">#REF!</definedName>
    <definedName name="_1._PANEL_BD.__LP___1" localSheetId="3">#REF!</definedName>
    <definedName name="_1._PANEL_BD.__LP___1">#REF!</definedName>
    <definedName name="_1월">#REF!</definedName>
    <definedName name="_2._날_개_벽">#REF!</definedName>
    <definedName name="_2월">#REF!</definedName>
    <definedName name="_3월">#REF!</definedName>
    <definedName name="_4월">#REF!</definedName>
    <definedName name="_50억이상" localSheetId="1">[3]단위수량!#REF!</definedName>
    <definedName name="_50억이상" localSheetId="0">[3]단위수량!#REF!</definedName>
    <definedName name="_50억이상" localSheetId="3">[3]단위수량!#REF!</definedName>
    <definedName name="_50억이상">[3]단위수량!#REF!</definedName>
    <definedName name="_5억원미만" localSheetId="1">[3]단위수량!#REF!</definedName>
    <definedName name="_5억원미만" localSheetId="0">[3]단위수량!#REF!</definedName>
    <definedName name="_5억원미만" localSheetId="3">[3]단위수량!#REF!</definedName>
    <definedName name="_5억원미만">[3]단위수량!#REF!</definedName>
    <definedName name="_5억이상_50억원미만" localSheetId="1">[3]단위수량!#REF!</definedName>
    <definedName name="_5억이상_50억원미만" localSheetId="0">[3]단위수량!#REF!</definedName>
    <definedName name="_5억이상_50억원미만" localSheetId="3">[3]단위수량!#REF!</definedName>
    <definedName name="_5억이상_50억원미만">[3]단위수량!#REF!</definedName>
    <definedName name="_5월" localSheetId="1">#REF!</definedName>
    <definedName name="_5월" localSheetId="0">#REF!</definedName>
    <definedName name="_5월" localSheetId="3">#REF!</definedName>
    <definedName name="_5월">#REF!</definedName>
    <definedName name="_6월">#REF!</definedName>
    <definedName name="_CDT2">#REF!</definedName>
    <definedName name="_Fill" localSheetId="1" hidden="1">[4]날개벽수량표!#REF!</definedName>
    <definedName name="_Fill" localSheetId="0" hidden="1">[4]날개벽수량표!#REF!</definedName>
    <definedName name="_Fill" localSheetId="3" hidden="1">[4]날개벽수량표!#REF!</definedName>
    <definedName name="_Fill" hidden="1">[4]날개벽수량표!#REF!</definedName>
    <definedName name="_LP1">#REF!</definedName>
    <definedName name="_LP2">#REF!</definedName>
    <definedName name="_LPB1" localSheetId="1">[1]부하계산서!#REF!</definedName>
    <definedName name="_LPB1" localSheetId="0">[1]부하계산서!#REF!</definedName>
    <definedName name="_LPB1" localSheetId="3">[1]부하계산서!#REF!</definedName>
    <definedName name="_LPB1">[1]부하계산서!#REF!</definedName>
    <definedName name="_LPK1" localSheetId="1">[1]부하계산서!#REF!</definedName>
    <definedName name="_LPK1" localSheetId="0">[1]부하계산서!#REF!</definedName>
    <definedName name="_LPK1" localSheetId="3">[1]부하계산서!#REF!</definedName>
    <definedName name="_LPK1">[1]부하계산서!#REF!</definedName>
    <definedName name="_LU1" localSheetId="1">'[2]부하(성남)'!#REF!</definedName>
    <definedName name="_LU1" localSheetId="0">'[2]부하(성남)'!#REF!</definedName>
    <definedName name="_LU1" localSheetId="3">'[2]부하(성남)'!#REF!</definedName>
    <definedName name="_LU1">'[2]부하(성남)'!#REF!</definedName>
    <definedName name="_LU2" localSheetId="1">'[2]부하(성남)'!#REF!</definedName>
    <definedName name="_LU2" localSheetId="0">'[2]부하(성남)'!#REF!</definedName>
    <definedName name="_LU2" localSheetId="3">'[2]부하(성남)'!#REF!</definedName>
    <definedName name="_LU2">'[2]부하(성남)'!#REF!</definedName>
    <definedName name="_LV01" localSheetId="1">'[2]부하(성남)'!#REF!</definedName>
    <definedName name="_LV01" localSheetId="0">'[2]부하(성남)'!#REF!</definedName>
    <definedName name="_LV01" localSheetId="3">'[2]부하(성남)'!#REF!</definedName>
    <definedName name="_LV01">'[2]부하(성남)'!#REF!</definedName>
    <definedName name="_UP1" localSheetId="1">[1]부하계산서!#REF!</definedName>
    <definedName name="_UP1" localSheetId="0">[1]부하계산서!#REF!</definedName>
    <definedName name="_UP1" localSheetId="3">[1]부하계산서!#REF!</definedName>
    <definedName name="_UP1">[1]부하계산서!#REF!</definedName>
    <definedName name="_UP2" localSheetId="1">[1]부하계산서!#REF!</definedName>
    <definedName name="_UP2" localSheetId="0">[1]부하계산서!#REF!</definedName>
    <definedName name="_UP2" localSheetId="3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1">객석_원가계산서!집</definedName>
    <definedName name="a" localSheetId="0">'전체 합계 원가계산서'!집</definedName>
    <definedName name="a" localSheetId="3">화장실_원가계산서!집</definedName>
    <definedName name="a">[0]!집</definedName>
    <definedName name="AAAA" localSheetId="1">객석_원가계산서!AAAAA</definedName>
    <definedName name="AAAA" localSheetId="0">'전체 합계 원가계산서'!AAAAA</definedName>
    <definedName name="AAAA" localSheetId="3">화장실_원가계산서!AAAAA</definedName>
    <definedName name="AAAA">AAAAA</definedName>
    <definedName name="AAAAA" localSheetId="1">객석_원가계산서!AAAAA</definedName>
    <definedName name="AAAAA" localSheetId="0">'전체 합계 원가계산서'!AAAAA</definedName>
    <definedName name="AAAAA" localSheetId="3">화장실_원가계산서!AAAAA</definedName>
    <definedName name="AAAAA">'전체 합계 원가계산서'!AAAAA</definedName>
    <definedName name="ART" localSheetId="1">#REF!</definedName>
    <definedName name="ART" localSheetId="0">#REF!</definedName>
    <definedName name="ART" localSheetId="3">#REF!</definedName>
    <definedName name="ART">#REF!</definedName>
    <definedName name="b" localSheetId="1">객석_원가계산서!b</definedName>
    <definedName name="b" localSheetId="0">'전체 합계 원가계산서'!b</definedName>
    <definedName name="b" localSheetId="3">화장실_원가계산서!b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1">#REF!</definedName>
    <definedName name="CALBG" localSheetId="0">#REF!</definedName>
    <definedName name="CALBG" localSheetId="3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ELL">#REF!</definedName>
    <definedName name="_xlnm.Criteria">#REF!</definedName>
    <definedName name="Criteria_MI">#REF!</definedName>
    <definedName name="CRT">#REF!</definedName>
    <definedName name="D" localSheetId="1">BlankMacro1</definedName>
    <definedName name="D" localSheetId="0">BlankMacro1</definedName>
    <definedName name="D" localSheetId="3">BlankMacro1</definedName>
    <definedName name="D">BlankMacro1</definedName>
    <definedName name="_xlnm.Database" localSheetId="1">#REF!</definedName>
    <definedName name="_xlnm.Database" localSheetId="0">#REF!</definedName>
    <definedName name="_xlnm.Database" localSheetId="3">#REF!</definedName>
    <definedName name="_xlnm.Database">#REF!</definedName>
    <definedName name="dd" localSheetId="1">BlankMacro1</definedName>
    <definedName name="dd" localSheetId="0">BlankMacro1</definedName>
    <definedName name="dd" localSheetId="3">BlankMacro1</definedName>
    <definedName name="dd">BlankMacro1</definedName>
    <definedName name="DDD" localSheetId="1">#REF!</definedName>
    <definedName name="DDD" localSheetId="0">#REF!</definedName>
    <definedName name="DDD" localSheetId="3">#REF!</definedName>
    <definedName name="DDD">#REF!</definedName>
    <definedName name="DDS" localSheetId="1">BlankMacro1</definedName>
    <definedName name="DDS" localSheetId="0">BlankMacro1</definedName>
    <definedName name="DDS" localSheetId="3">BlankMacro1</definedName>
    <definedName name="DDS">BlankMacro1</definedName>
    <definedName name="DDW" localSheetId="1">BlankMacro1</definedName>
    <definedName name="DDW" localSheetId="0">BlankMacro1</definedName>
    <definedName name="DDW" localSheetId="3">BlankMacro1</definedName>
    <definedName name="DDW">BlankMacro1</definedName>
    <definedName name="dhtn" localSheetId="1">#REF!</definedName>
    <definedName name="dhtn" localSheetId="0">#REF!</definedName>
    <definedName name="dhtn" localSheetId="3">#REF!</definedName>
    <definedName name="dhtn">#REF!</definedName>
    <definedName name="DKD" localSheetId="1">BlankMacro1</definedName>
    <definedName name="DKD" localSheetId="0">BlankMacro1</definedName>
    <definedName name="DKD" localSheetId="3">BlankMacro1</definedName>
    <definedName name="DKD">BlankMacro1</definedName>
    <definedName name="DKE" localSheetId="1">BlankMacro1</definedName>
    <definedName name="DKE" localSheetId="0">BlankMacro1</definedName>
    <definedName name="DKE" localSheetId="3">BlankMacro1</definedName>
    <definedName name="DKE">BlankMacro1</definedName>
    <definedName name="DS" localSheetId="1">BlankMacro1</definedName>
    <definedName name="DS" localSheetId="0">BlankMacro1</definedName>
    <definedName name="DS" localSheetId="3">BlankMacro1</definedName>
    <definedName name="DS">BlankMacro1</definedName>
    <definedName name="DWS" localSheetId="1">BlankMacro1</definedName>
    <definedName name="DWS" localSheetId="0">BlankMacro1</definedName>
    <definedName name="DWS" localSheetId="3">BlankMacro1</definedName>
    <definedName name="DWS">BlankMacro1</definedName>
    <definedName name="e" localSheetId="1">#REF!</definedName>
    <definedName name="e" localSheetId="0">#REF!</definedName>
    <definedName name="e" localSheetId="3">#REF!</definedName>
    <definedName name="e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LG">#REF!</definedName>
    <definedName name="EXE" localSheetId="1">BlankMacro1</definedName>
    <definedName name="EXE" localSheetId="0">BlankMacro1</definedName>
    <definedName name="EXE" localSheetId="3">BlankMacro1</definedName>
    <definedName name="EXE">BlankMacro1</definedName>
    <definedName name="f" localSheetId="1">객석_원가계산서!f</definedName>
    <definedName name="f" localSheetId="0">'전체 합계 원가계산서'!f</definedName>
    <definedName name="f" localSheetId="3">화장실_원가계산서!f</definedName>
    <definedName name="f">[0]!f</definedName>
    <definedName name="FILENAME" localSheetId="1">#REF!</definedName>
    <definedName name="FILENAME" localSheetId="0">#REF!</definedName>
    <definedName name="FILENAME" localSheetId="3">#REF!</definedName>
    <definedName name="FILENAME">#REF!</definedName>
    <definedName name="g" localSheetId="1">객석_원가계산서!g</definedName>
    <definedName name="g" localSheetId="0">'전체 합계 원가계산서'!g</definedName>
    <definedName name="g" localSheetId="3">화장실_원가계산서!g</definedName>
    <definedName name="g">[0]!g</definedName>
    <definedName name="GG" localSheetId="1">BlankMacro1</definedName>
    <definedName name="GG" localSheetId="0">BlankMacro1</definedName>
    <definedName name="GG" localSheetId="3">BlankMacro1</definedName>
    <definedName name="GG">BlankMacro1</definedName>
    <definedName name="GGG" localSheetId="1">BlankMacro1</definedName>
    <definedName name="GGG" localSheetId="0">BlankMacro1</definedName>
    <definedName name="GGG" localSheetId="3">BlankMacro1</definedName>
    <definedName name="GGG">BlankMacro1</definedName>
    <definedName name="h" localSheetId="1">객석_원가계산서!h</definedName>
    <definedName name="h" localSheetId="0">'전체 합계 원가계산서'!h</definedName>
    <definedName name="h" localSheetId="3">화장실_원가계산서!h</definedName>
    <definedName name="h">[0]!h</definedName>
    <definedName name="j" localSheetId="1">객석_원가계산서!j</definedName>
    <definedName name="j" localSheetId="0">'전체 합계 원가계산서'!j</definedName>
    <definedName name="j" localSheetId="3">화장실_원가계산서!j</definedName>
    <definedName name="j">[0]!j</definedName>
    <definedName name="jhj" localSheetId="1">#REF!</definedName>
    <definedName name="jhj" localSheetId="0">#REF!</definedName>
    <definedName name="jhj" localSheetId="3">#REF!</definedName>
    <definedName name="jhj">#REF!</definedName>
    <definedName name="k" localSheetId="1">객석_원가계산서!k</definedName>
    <definedName name="k" localSheetId="0">'전체 합계 원가계산서'!k</definedName>
    <definedName name="k" localSheetId="3">화장실_원가계산서!k</definedName>
    <definedName name="k">[0]!k</definedName>
    <definedName name="KA">'[5]조도계산서 (도서)'!$B$61:$E$68</definedName>
    <definedName name="l" localSheetId="1">객석_원가계산서!l</definedName>
    <definedName name="l" localSheetId="0">'전체 합계 원가계산서'!l</definedName>
    <definedName name="l" localSheetId="3">화장실_원가계산서!l</definedName>
    <definedName name="l">[0]!l</definedName>
    <definedName name="LP1A" localSheetId="1">'[2]부하(성남)'!#REF!</definedName>
    <definedName name="LP1A" localSheetId="0">'[2]부하(성남)'!#REF!</definedName>
    <definedName name="LP1A" localSheetId="3">'[2]부하(성남)'!#REF!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>#N/A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onitor">#REF!</definedName>
    <definedName name="n" localSheetId="1">객석_원가계산서!n</definedName>
    <definedName name="n" localSheetId="0">'전체 합계 원가계산서'!n</definedName>
    <definedName name="n" localSheetId="3">화장실_원가계산서!n</definedName>
    <definedName name="n">[0]!n</definedName>
    <definedName name="NO." localSheetId="1">#REF!</definedName>
    <definedName name="NO." localSheetId="0">#REF!</definedName>
    <definedName name="NO." localSheetId="3">#REF!</definedName>
    <definedName name="NO.">#REF!</definedName>
    <definedName name="opp" localSheetId="1">[1]부하계산서!#REF!</definedName>
    <definedName name="opp" localSheetId="0">[1]부하계산서!#REF!</definedName>
    <definedName name="opp" localSheetId="3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1">'[2]부하(성남)'!#REF!</definedName>
    <definedName name="PB" localSheetId="0">'[2]부하(성남)'!#REF!</definedName>
    <definedName name="PB" localSheetId="3">'[2]부하(성남)'!#REF!</definedName>
    <definedName name="PB">'[2]부하(성남)'!#REF!</definedName>
    <definedName name="PNLW10">[1]부하계산서!#REF!</definedName>
    <definedName name="PNLW8">[1]부하계산서!#REF!</definedName>
    <definedName name="PP">'[2]부하(성남)'!#REF!</definedName>
    <definedName name="ppii">[1]부하계산서!#REF!</definedName>
    <definedName name="_xlnm.Print_Area" localSheetId="2">객석_내역!$A$1:$M$38</definedName>
    <definedName name="_xlnm.Print_Area" localSheetId="0">'전체 합계 원가계산서'!$A$1:$I$28</definedName>
    <definedName name="_xlnm.Print_Area" localSheetId="4">화장실_내역!$A$1:$M$55</definedName>
    <definedName name="_xlnm.Print_Area" localSheetId="3">화장실_원가계산서!$A$1:$G$28</definedName>
    <definedName name="_xlnm.Print_Area">#N/A</definedName>
    <definedName name="Print_Area_MI">[6]물가시세!#REF!</definedName>
    <definedName name="print_titil">#REF!</definedName>
    <definedName name="Print_Title">#REF!</definedName>
    <definedName name="_xlnm.Print_Titles" localSheetId="2">객석_내역!$1:$4</definedName>
    <definedName name="_xlnm.Print_Titles" localSheetId="4">화장실_내역!$1:$4</definedName>
    <definedName name="_xlnm.Print_Titles">#REF!</definedName>
    <definedName name="PRINTTITLES">#REF!</definedName>
    <definedName name="PRT">#N/A</definedName>
    <definedName name="Q" localSheetId="1">BlankMacro1</definedName>
    <definedName name="Q" localSheetId="0">BlankMacro1</definedName>
    <definedName name="Q" localSheetId="3">BlankMacro1</definedName>
    <definedName name="Q">BlankMacro1</definedName>
    <definedName name="QE" localSheetId="1">BlankMacro1</definedName>
    <definedName name="QE" localSheetId="0">BlankMacro1</definedName>
    <definedName name="QE" localSheetId="3">BlankMacro1</definedName>
    <definedName name="QE">BlankMacro1</definedName>
    <definedName name="QR" localSheetId="1">BlankMacro1</definedName>
    <definedName name="QR" localSheetId="0">BlankMacro1</definedName>
    <definedName name="QR" localSheetId="3">BlankMacro1</definedName>
    <definedName name="QR">BlankMacro1</definedName>
    <definedName name="QW" localSheetId="1">BlankMacro1</definedName>
    <definedName name="QW" localSheetId="0">BlankMacro1</definedName>
    <definedName name="QW" localSheetId="3">BlankMacro1</definedName>
    <definedName name="QW">BlankMacro1</definedName>
    <definedName name="QWE" localSheetId="1">BlankMacro1</definedName>
    <definedName name="QWE" localSheetId="0">BlankMacro1</definedName>
    <definedName name="QWE" localSheetId="3">BlankMacro1</definedName>
    <definedName name="QWE">BlankMacro1</definedName>
    <definedName name="_xlnm.Recorder" localSheetId="1">#REF!</definedName>
    <definedName name="_xlnm.Recorder" localSheetId="0">#REF!</definedName>
    <definedName name="_xlnm.Recorder" localSheetId="3">#REF!</definedName>
    <definedName name="_xlnm.Recorder">#REF!</definedName>
    <definedName name="s">#N/A</definedName>
    <definedName name="SAV">#N/A</definedName>
    <definedName name="size">#REF!</definedName>
    <definedName name="sum">#REF!</definedName>
    <definedName name="T" localSheetId="1">BlankMacro1</definedName>
    <definedName name="T" localSheetId="0">BlankMacro1</definedName>
    <definedName name="T" localSheetId="3">BlankMacro1</definedName>
    <definedName name="T">BlankMacro1</definedName>
    <definedName name="table_arch" localSheetId="1">#REF!</definedName>
    <definedName name="table_arch" localSheetId="0">#REF!</definedName>
    <definedName name="table_arch" localSheetId="3">#REF!</definedName>
    <definedName name="table_arch">#REF!</definedName>
    <definedName name="table_arch_sub">#REF!</definedName>
    <definedName name="table_elec">#REF!</definedName>
    <definedName name="table_elec_sub">#REF!</definedName>
    <definedName name="Text5">#REF!</definedName>
    <definedName name="TITLES_PRINT">#REF!</definedName>
    <definedName name="TOP">#N/A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V" localSheetId="1">BlankMacro1</definedName>
    <definedName name="V" localSheetId="0">BlankMacro1</definedName>
    <definedName name="V" localSheetId="3">BlankMacro1</definedName>
    <definedName name="V">BlankMacro1</definedName>
    <definedName name="W" localSheetId="1">BlankMacro1</definedName>
    <definedName name="W" localSheetId="0">BlankMacro1</definedName>
    <definedName name="W" localSheetId="3">BlankMacro1</definedName>
    <definedName name="W">BlankMacro1</definedName>
    <definedName name="X" localSheetId="1">BlankMacro1</definedName>
    <definedName name="X" localSheetId="0">BlankMacro1</definedName>
    <definedName name="X" localSheetId="3">BlankMacro1</definedName>
    <definedName name="X">BlankMacro1</definedName>
    <definedName name="Y" localSheetId="1">BlankMacro1</definedName>
    <definedName name="Y" localSheetId="0">BlankMacro1</definedName>
    <definedName name="Y" localSheetId="3">BlankMacro1</definedName>
    <definedName name="Y">BlankMacro1</definedName>
    <definedName name="Z" localSheetId="1">BlankMacro1</definedName>
    <definedName name="Z" localSheetId="0">BlankMacro1</definedName>
    <definedName name="Z" localSheetId="3">BlankMacro1</definedName>
    <definedName name="Z">BlankMacro1</definedName>
    <definedName name="가" localSheetId="1">BlankMacro1</definedName>
    <definedName name="가" localSheetId="0">BlankMacro1</definedName>
    <definedName name="가" localSheetId="3">BlankMacro1</definedName>
    <definedName name="가">BlankMacro1</definedName>
    <definedName name="가가" localSheetId="1">BlankMacro1</definedName>
    <definedName name="가가" localSheetId="0">BlankMacro1</definedName>
    <definedName name="가가" localSheetId="3">BlankMacro1</definedName>
    <definedName name="가가">BlankMacro1</definedName>
    <definedName name="간접노무비">'[7]단가 (2)'!$H$6</definedName>
    <definedName name="감감" localSheetId="1">객석_원가계산서!감감</definedName>
    <definedName name="감감" localSheetId="0">'전체 합계 원가계산서'!감감</definedName>
    <definedName name="감감" localSheetId="3">화장실_원가계산서!감감</definedName>
    <definedName name="감감">[0]!감감</definedName>
    <definedName name="감삼" localSheetId="1">객석_원가계산서!감삼</definedName>
    <definedName name="감삼" localSheetId="0">'전체 합계 원가계산서'!감삼</definedName>
    <definedName name="감삼" localSheetId="3">화장실_원가계산서!감삼</definedName>
    <definedName name="감삼">[0]!감삼</definedName>
    <definedName name="개거수량" localSheetId="1">#REF!</definedName>
    <definedName name="개거수량" localSheetId="0">#REF!</definedName>
    <definedName name="개거수량" localSheetId="3">#REF!</definedName>
    <definedName name="개거수량">#REF!</definedName>
    <definedName name="건축총괄" localSheetId="1">BlankMacro1</definedName>
    <definedName name="건축총괄" localSheetId="0">BlankMacro1</definedName>
    <definedName name="건축총괄" localSheetId="3">BlankMacro1</definedName>
    <definedName name="건축총괄">BlankMacro1</definedName>
    <definedName name="견" localSheetId="1">'[8]총 원가계산'!#REF!</definedName>
    <definedName name="견" localSheetId="0">'[8]총 원가계산'!#REF!</definedName>
    <definedName name="견" localSheetId="3">'[8]총 원가계산'!#REF!</definedName>
    <definedName name="견">'[8]총 원가계산'!#REF!</definedName>
    <definedName name="견적갑지" localSheetId="1">'[8]총 원가계산'!#REF!</definedName>
    <definedName name="견적갑지" localSheetId="0">'[8]총 원가계산'!#REF!</definedName>
    <definedName name="견적갑지" localSheetId="3">'[8]총 원가계산'!#REF!</definedName>
    <definedName name="견적갑지">'[8]총 원가계산'!#REF!</definedName>
    <definedName name="공" localSheetId="1">#REF!</definedName>
    <definedName name="공" localSheetId="0">#REF!</definedName>
    <definedName name="공" localSheetId="3">#REF!</definedName>
    <definedName name="공">#REF!</definedName>
    <definedName name="공급가액">'[7]단가 (2)'!$H$13</definedName>
    <definedName name="공사명">#REF!</definedName>
    <definedName name="공사비">'[7]단가 (2)'!$H$5</definedName>
    <definedName name="공사비_건축">#REF!</definedName>
    <definedName name="공사비_전기">#REF!</definedName>
    <definedName name="관급">#N/A</definedName>
    <definedName name="관급1" localSheetId="1">관급</definedName>
    <definedName name="관급1" localSheetId="0">관급</definedName>
    <definedName name="관급1" localSheetId="3">관급</definedName>
    <definedName name="관급1">관급</definedName>
    <definedName name="관급2" localSheetId="1">객석_원가계산서!관급2</definedName>
    <definedName name="관급2" localSheetId="0">'전체 합계 원가계산서'!관급2</definedName>
    <definedName name="관급2" localSheetId="3">화장실_원가계산서!관급2</definedName>
    <definedName name="관급2">관급2</definedName>
    <definedName name="관급자재2" localSheetId="1">객석_원가계산서!관급자재2</definedName>
    <definedName name="관급자재2" localSheetId="0">'전체 합계 원가계산서'!관급자재2</definedName>
    <definedName name="관급자재2" localSheetId="3">화장실_원가계산서!관급자재2</definedName>
    <definedName name="관급자재2">[0]!관급자재2</definedName>
    <definedName name="관급자재대" localSheetId="1">객석_원가계산서!관급자재대</definedName>
    <definedName name="관급자재대" localSheetId="0">'전체 합계 원가계산서'!관급자재대</definedName>
    <definedName name="관급자재대" localSheetId="3">화장실_원가계산서!관급자재대</definedName>
    <definedName name="관급자재대">관급자재대</definedName>
    <definedName name="관급자재비">'[7]단가 (2)'!$H$16</definedName>
    <definedName name="기타">#REF!</definedName>
    <definedName name="기타경비">'[7]단가 (2)'!$H$9</definedName>
    <definedName name="깬돌채취" localSheetId="1">객석_원가계산서!깬돌채취</definedName>
    <definedName name="깬돌채취" localSheetId="0">'전체 합계 원가계산서'!깬돌채취</definedName>
    <definedName name="깬돌채취" localSheetId="3">화장실_원가계산서!깬돌채취</definedName>
    <definedName name="깬돌채취">[0]!깬돌채취</definedName>
    <definedName name="나" localSheetId="1">BlankMacro1</definedName>
    <definedName name="나" localSheetId="0">BlankMacro1</definedName>
    <definedName name="나" localSheetId="3">BlankMacro1</definedName>
    <definedName name="나">BlankMacro1</definedName>
    <definedName name="남덕" localSheetId="1">BlankMacro1</definedName>
    <definedName name="남덕" localSheetId="0">BlankMacro1</definedName>
    <definedName name="남덕" localSheetId="3">BlankMacro1</definedName>
    <definedName name="남덕">BlankMacro1</definedName>
    <definedName name="내역" localSheetId="1">BlankMacro1</definedName>
    <definedName name="내역" localSheetId="0">BlankMacro1</definedName>
    <definedName name="내역" localSheetId="3">BlankMacro1</definedName>
    <definedName name="내역">BlankMacro1</definedName>
    <definedName name="내역서1">#N/A</definedName>
    <definedName name="내역서다" localSheetId="1">BlankMacro1</definedName>
    <definedName name="내역서다" localSheetId="0">BlankMacro1</definedName>
    <definedName name="내역서다" localSheetId="3">BlankMacro1</definedName>
    <definedName name="내역서다">BlankMacro1</definedName>
    <definedName name="노출직부" localSheetId="1">#REF!</definedName>
    <definedName name="노출직부" localSheetId="0">#REF!</definedName>
    <definedName name="노출직부" localSheetId="3">#REF!</definedName>
    <definedName name="노출직부">#REF!</definedName>
    <definedName name="다" localSheetId="1">BlankMacro1</definedName>
    <definedName name="다" localSheetId="0">BlankMacro1</definedName>
    <definedName name="다" localSheetId="3">BlankMacro1</definedName>
    <definedName name="다">BlankMacro1</definedName>
    <definedName name="단위공량1" localSheetId="1">#REF!</definedName>
    <definedName name="단위공량1" localSheetId="0">#REF!</definedName>
    <definedName name="단위공량1" localSheetId="3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 localSheetId="1">#REF!</definedName>
    <definedName name="단위공량3" localSheetId="0">#REF!</definedName>
    <definedName name="단위공량3" localSheetId="3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지면적">#REF!</definedName>
    <definedName name="더다">#REF!</definedName>
    <definedName name="더닫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 localSheetId="1">객석_원가계산서!되메우기</definedName>
    <definedName name="되메우기" localSheetId="0">'전체 합계 원가계산서'!되메우기</definedName>
    <definedName name="되메우기" localSheetId="3">화장실_원가계산서!되메우기</definedName>
    <definedName name="되메우기">[0]!되메우기</definedName>
    <definedName name="ㄹ" localSheetId="1">#REF!</definedName>
    <definedName name="ㄹ" localSheetId="0">#REF!</definedName>
    <definedName name="ㄹ" localSheetId="3">#REF!</definedName>
    <definedName name="ㄹ">#REF!</definedName>
    <definedName name="라" localSheetId="1">BlankMacro1</definedName>
    <definedName name="라" localSheetId="0">BlankMacro1</definedName>
    <definedName name="라" localSheetId="3">BlankMacro1</definedName>
    <definedName name="라">BlankMacro1</definedName>
    <definedName name="레미콘수운반DT" localSheetId="1">객석_원가계산서!레미콘수운반DT</definedName>
    <definedName name="레미콘수운반DT" localSheetId="0">'전체 합계 원가계산서'!레미콘수운반DT</definedName>
    <definedName name="레미콘수운반DT" localSheetId="3">화장실_원가계산서!레미콘수운반DT</definedName>
    <definedName name="레미콘수운반DT">[0]!레미콘수운반DT</definedName>
    <definedName name="ㅁ" localSheetId="1">객석_원가계산서!ㅁ</definedName>
    <definedName name="ㅁ" localSheetId="0">'전체 합계 원가계산서'!ㅁ</definedName>
    <definedName name="ㅁ" localSheetId="3">화장실_원가계산서!ㅁ</definedName>
    <definedName name="ㅁ">ㅁ</definedName>
    <definedName name="ㅁ1" localSheetId="1">#REF!</definedName>
    <definedName name="ㅁ1" localSheetId="0">#REF!</definedName>
    <definedName name="ㅁ1" localSheetId="3">#REF!</definedName>
    <definedName name="ㅁ1">#REF!</definedName>
    <definedName name="ㅁ219">#REF!</definedName>
    <definedName name="ㅁ545">#REF!</definedName>
    <definedName name="ㅁㅁ">#REF!</definedName>
    <definedName name="ㅁㅁㅁ">#REF!</definedName>
    <definedName name="마" localSheetId="1">BlankMacro1</definedName>
    <definedName name="마" localSheetId="0">BlankMacro1</definedName>
    <definedName name="마" localSheetId="3">BlankMacro1</definedName>
    <definedName name="마">BlankMacro1</definedName>
    <definedName name="말" localSheetId="1">BlankMacro1</definedName>
    <definedName name="말" localSheetId="0">BlankMacro1</definedName>
    <definedName name="말" localSheetId="3">BlankMacro1</definedName>
    <definedName name="말">BlankMacro1</definedName>
    <definedName name="모래운반" localSheetId="1">객석_원가계산서!모래운반</definedName>
    <definedName name="모래운반" localSheetId="0">'전체 합계 원가계산서'!모래운반</definedName>
    <definedName name="모래운반" localSheetId="3">화장실_원가계산서!모래운반</definedName>
    <definedName name="모래운반">[0]!모래운반</definedName>
    <definedName name="목공">#N/A</definedName>
    <definedName name="물가자료" localSheetId="1">#REF!</definedName>
    <definedName name="물가자료" localSheetId="0">#REF!</definedName>
    <definedName name="물가자료" localSheetId="3">#REF!</definedName>
    <definedName name="물가자료">#REF!</definedName>
    <definedName name="ㅂㅂ" localSheetId="1">'[2]부하(성남)'!#REF!</definedName>
    <definedName name="ㅂㅂ" localSheetId="0">'[2]부하(성남)'!#REF!</definedName>
    <definedName name="ㅂㅂ" localSheetId="3">'[2]부하(성남)'!#REF!</definedName>
    <definedName name="ㅂㅂ">'[2]부하(성남)'!#REF!</definedName>
    <definedName name="ㅂㅈㅈ">#REF!</definedName>
    <definedName name="바" localSheetId="1">BlankMacro1</definedName>
    <definedName name="바" localSheetId="0">BlankMacro1</definedName>
    <definedName name="바" localSheetId="3">BlankMacro1</definedName>
    <definedName name="바">BlankMacro1</definedName>
    <definedName name="방송" localSheetId="1">BlankMacro1</definedName>
    <definedName name="방송" localSheetId="0">BlankMacro1</definedName>
    <definedName name="방송" localSheetId="3">BlankMacro1</definedName>
    <definedName name="방송">BlankMacro1</definedName>
    <definedName name="부가가치세">'[7]단가 (2)'!$H$14</definedName>
    <definedName name="분전반" localSheetId="1">BlankMacro1</definedName>
    <definedName name="분전반" localSheetId="0">BlankMacro1</definedName>
    <definedName name="분전반" localSheetId="3">BlankMacro1</definedName>
    <definedName name="분전반">BlankMacro1</definedName>
    <definedName name="비목1" localSheetId="1">#REF!</definedName>
    <definedName name="비목1" localSheetId="0">#REF!</definedName>
    <definedName name="비목1" localSheetId="3">#REF!</definedName>
    <definedName name="비목1">#REF!</definedName>
    <definedName name="비목2">#REF!</definedName>
    <definedName name="비목3">#REF!</definedName>
    <definedName name="비목4">#REF!</definedName>
    <definedName name="사" localSheetId="1">BlankMacro1</definedName>
    <definedName name="사" localSheetId="0">BlankMacro1</definedName>
    <definedName name="사" localSheetId="3">BlankMacro1</definedName>
    <definedName name="사">BlankMacro1</definedName>
    <definedName name="산재보험료">'[7]단가 (2)'!$H$7</definedName>
    <definedName name="산출2" localSheetId="1">BlankMacro1</definedName>
    <definedName name="산출2" localSheetId="0">BlankMacro1</definedName>
    <definedName name="산출2" localSheetId="3">BlankMacro1</definedName>
    <definedName name="산출2">BlankMacro1</definedName>
    <definedName name="상환금액" localSheetId="1">#REF!</definedName>
    <definedName name="상환금액" localSheetId="0">#REF!</definedName>
    <definedName name="상환금액" localSheetId="3">#REF!</definedName>
    <definedName name="상환금액">#REF!</definedName>
    <definedName name="설계내역서" localSheetId="1">BlankMacro1</definedName>
    <definedName name="설계내역서" localSheetId="0">BlankMacro1</definedName>
    <definedName name="설계내역서" localSheetId="3">BlankMacro1</definedName>
    <definedName name="설계내역서">BlankMacro1</definedName>
    <definedName name="설계서용지" localSheetId="1">BlankMacro1</definedName>
    <definedName name="설계서용지" localSheetId="0">BlankMacro1</definedName>
    <definedName name="설계서용지" localSheetId="3">BlankMacro1</definedName>
    <definedName name="설계서용지">BlankMacro1</definedName>
    <definedName name="설비" localSheetId="1">BlankMacro1</definedName>
    <definedName name="설비" localSheetId="0">BlankMacro1</definedName>
    <definedName name="설비" localSheetId="3">BlankMacro1</definedName>
    <definedName name="설비">BlankMacro1</definedName>
    <definedName name="성당중" localSheetId="1">객석_원가계산서!성당중</definedName>
    <definedName name="성당중" localSheetId="0">'전체 합계 원가계산서'!성당중</definedName>
    <definedName name="성당중" localSheetId="3">화장실_원가계산서!성당중</definedName>
    <definedName name="성당중">[0]!성당중</definedName>
    <definedName name="성토3" localSheetId="1">객석_원가계산서!성토3</definedName>
    <definedName name="성토3" localSheetId="0">'전체 합계 원가계산서'!성토3</definedName>
    <definedName name="성토3" localSheetId="3">화장실_원가계산서!성토3</definedName>
    <definedName name="성토3">[0]!성토3</definedName>
    <definedName name="성토도쟈" localSheetId="1">객석_원가계산서!성토도쟈</definedName>
    <definedName name="성토도쟈" localSheetId="0">'전체 합계 원가계산서'!성토도쟈</definedName>
    <definedName name="성토도쟈" localSheetId="3">화장실_원가계산서!성토도쟈</definedName>
    <definedName name="성토도쟈">[0]!성토도쟈</definedName>
    <definedName name="세금" localSheetId="1">#REF!</definedName>
    <definedName name="세금" localSheetId="0">#REF!</definedName>
    <definedName name="세금" localSheetId="3">#REF!</definedName>
    <definedName name="세금">#REF!</definedName>
    <definedName name="소방공량산출서" localSheetId="1">BlankMacro1</definedName>
    <definedName name="소방공량산출서" localSheetId="0">BlankMacro1</definedName>
    <definedName name="소방공량산출서" localSheetId="3">BlankMacro1</definedName>
    <definedName name="소방공량산출서">BlankMacro1</definedName>
    <definedName name="소방내역" localSheetId="1">BlankMacro1</definedName>
    <definedName name="소방내역" localSheetId="0">BlankMacro1</definedName>
    <definedName name="소방내역" localSheetId="3">BlankMacro1</definedName>
    <definedName name="소방내역">BlankMacro1</definedName>
    <definedName name="소방내역서" localSheetId="1">BlankMacro1</definedName>
    <definedName name="소방내역서" localSheetId="0">BlankMacro1</definedName>
    <definedName name="소방내역서" localSheetId="3">BlankMacro1</definedName>
    <definedName name="소방내역서">BlankMacro1</definedName>
    <definedName name="수량" localSheetId="1">#REF!</definedName>
    <definedName name="수량" localSheetId="0">#REF!</definedName>
    <definedName name="수량" localSheetId="3">#REF!</definedName>
    <definedName name="수량">#REF!</definedName>
    <definedName name="수목보호대">#REF!</definedName>
    <definedName name="수익">#REF!</definedName>
    <definedName name="순공사비">'[7]단가 (2)'!$H$10</definedName>
    <definedName name="순공사원가">'[7]단가 (2)'!$H$10</definedName>
    <definedName name="순성토" localSheetId="1">객석_원가계산서!순성토</definedName>
    <definedName name="순성토" localSheetId="0">'전체 합계 원가계산서'!순성토</definedName>
    <definedName name="순성토" localSheetId="3">화장실_원가계산서!순성토</definedName>
    <definedName name="순성토">[0]!순성토</definedName>
    <definedName name="시멘트운반" localSheetId="1">객석_원가계산서!시멘트운반</definedName>
    <definedName name="시멘트운반" localSheetId="0">'전체 합계 원가계산서'!시멘트운반</definedName>
    <definedName name="시멘트운반" localSheetId="3">화장실_원가계산서!시멘트운반</definedName>
    <definedName name="시멘트운반">[0]!시멘트운반</definedName>
    <definedName name="ㅇㄴ" localSheetId="1">[1]부하계산서!#REF!</definedName>
    <definedName name="ㅇㄴ" localSheetId="0">[1]부하계산서!#REF!</definedName>
    <definedName name="ㅇㄴ" localSheetId="3">[1]부하계산서!#REF!</definedName>
    <definedName name="ㅇㄴ">[1]부하계산서!#REF!</definedName>
    <definedName name="ㅇㄹㅇㄹ" localSheetId="1">#REF!</definedName>
    <definedName name="ㅇㄹㅇㄹ" localSheetId="0">#REF!</definedName>
    <definedName name="ㅇㄹㅇㄹ" localSheetId="3">#REF!</definedName>
    <definedName name="ㅇㄹㅇㄹ">#REF!</definedName>
    <definedName name="ㅇㅇ" localSheetId="1">BlankMacro1</definedName>
    <definedName name="ㅇㅇ" localSheetId="0">BlankMacro1</definedName>
    <definedName name="ㅇㅇ" localSheetId="3">BlankMacro1</definedName>
    <definedName name="ㅇㅇ">BlankMacro1</definedName>
    <definedName name="아" localSheetId="1">BlankMacro1</definedName>
    <definedName name="아" localSheetId="0">BlankMacro1</definedName>
    <definedName name="아" localSheetId="3">BlankMacro1</definedName>
    <definedName name="아">BlankMacro1</definedName>
    <definedName name="아늘믿" localSheetId="1">BlankMacro1</definedName>
    <definedName name="아늘믿" localSheetId="0">BlankMacro1</definedName>
    <definedName name="아늘믿" localSheetId="3">BlankMacro1</definedName>
    <definedName name="아늘믿">BlankMacro1</definedName>
    <definedName name="아니" localSheetId="1">BlankMacro1</definedName>
    <definedName name="아니" localSheetId="0">BlankMacro1</definedName>
    <definedName name="아니" localSheetId="3">BlankMacro1</definedName>
    <definedName name="아니">BlankMacro1</definedName>
    <definedName name="아다" localSheetId="1">BlankMacro1</definedName>
    <definedName name="아다" localSheetId="0">BlankMacro1</definedName>
    <definedName name="아다" localSheetId="3">BlankMacro1</definedName>
    <definedName name="아다">BlankMacro1</definedName>
    <definedName name="아디" localSheetId="1">BlankMacro1</definedName>
    <definedName name="아디" localSheetId="0">BlankMacro1</definedName>
    <definedName name="아디" localSheetId="3">BlankMacro1</definedName>
    <definedName name="아디">BlankMacro1</definedName>
    <definedName name="아서" localSheetId="1">BlankMacro1</definedName>
    <definedName name="아서" localSheetId="0">BlankMacro1</definedName>
    <definedName name="아서" localSheetId="3">BlankMacro1</definedName>
    <definedName name="아서">BlankMacro1</definedName>
    <definedName name="아싸" localSheetId="1">#REF!</definedName>
    <definedName name="아싸" localSheetId="0">#REF!</definedName>
    <definedName name="아싸" localSheetId="3">#REF!</definedName>
    <definedName name="아싸">#REF!</definedName>
    <definedName name="안">#REF!</definedName>
    <definedName name="안전관리비">'[7]단가 (2)'!$H$8</definedName>
    <definedName name="연면적">#REF!</definedName>
    <definedName name="예산비교표" localSheetId="1">객석_원가계산서!예산비교표</definedName>
    <definedName name="예산비교표" localSheetId="0">'전체 합계 원가계산서'!예산비교표</definedName>
    <definedName name="예산비교표" localSheetId="3">화장실_원가계산서!예산비교표</definedName>
    <definedName name="예산비교표">[0]!예산비교표</definedName>
    <definedName name="오호" localSheetId="1">#REF!</definedName>
    <definedName name="오호" localSheetId="0">#REF!</definedName>
    <definedName name="오호" localSheetId="3">#REF!</definedName>
    <definedName name="오호">#REF!</definedName>
    <definedName name="용모니1">#REF!</definedName>
    <definedName name="울진내역" localSheetId="1">BlankMacro1</definedName>
    <definedName name="울진내역" localSheetId="0">BlankMacro1</definedName>
    <definedName name="울진내역" localSheetId="3">BlankMacro1</definedName>
    <definedName name="울진내역">BlankMacro1</definedName>
    <definedName name="원가" hidden="1">[9]날개벽수량표!#REF!</definedName>
    <definedName name="원가2차">[1]부하계산서!#REF!</definedName>
    <definedName name="원가계산" localSheetId="1">객석_원가계산서!템플리트모듈6</definedName>
    <definedName name="원가계산" localSheetId="0">'전체 합계 원가계산서'!템플리트모듈6</definedName>
    <definedName name="원가계산" localSheetId="3">화장실_원가계산서!템플리트모듈6</definedName>
    <definedName name="원가계산">템플리트모듈6</definedName>
    <definedName name="원금" localSheetId="1">#REF!</definedName>
    <definedName name="원금" localSheetId="0">#REF!</definedName>
    <definedName name="원금" localSheetId="3">#REF!</definedName>
    <definedName name="원금">#REF!</definedName>
    <definedName name="이런">#REF!</definedName>
    <definedName name="이윤">'[7]단가 (2)'!$H$12</definedName>
    <definedName name="이자">#REF!</definedName>
    <definedName name="이자율">0.125</definedName>
    <definedName name="이히">#REF!</definedName>
    <definedName name="인공">#REF!</definedName>
    <definedName name="인상익" localSheetId="1">BlankMacro1</definedName>
    <definedName name="인상익" localSheetId="0">BlankMacro1</definedName>
    <definedName name="인상익" localSheetId="3">BlankMacro1</definedName>
    <definedName name="인상익">BlankMacro1</definedName>
    <definedName name="일반건설공사_갑">[3]단위수량!#REF!</definedName>
    <definedName name="일반건설공사_을">[3]단위수량!#REF!</definedName>
    <definedName name="일반관리비">'[7]단가 (2)'!$H$11</definedName>
    <definedName name="ㅈㅂㄴㄷ">[1]부하계산서!#REF!</definedName>
    <definedName name="ㅈㅈㅈㅈ" localSheetId="1">객석_원가계산서!ㅈㅈㅈㅈ</definedName>
    <definedName name="ㅈㅈㅈㅈ" localSheetId="0">'전체 합계 원가계산서'!ㅈㅈㅈㅈ</definedName>
    <definedName name="ㅈㅈㅈㅈ" localSheetId="3">화장실_원가계산서!ㅈㅈㅈㅈ</definedName>
    <definedName name="ㅈㅈㅈㅈ">[0]!ㅈㅈㅈㅈ</definedName>
    <definedName name="자" localSheetId="1">BlankMacro1</definedName>
    <definedName name="자" localSheetId="0">BlankMacro1</definedName>
    <definedName name="자" localSheetId="3">BlankMacro1</definedName>
    <definedName name="자">BlankMacro1</definedName>
    <definedName name="자갈운반" localSheetId="1">객석_원가계산서!자갈운반</definedName>
    <definedName name="자갈운반" localSheetId="0">'전체 합계 원가계산서'!자갈운반</definedName>
    <definedName name="자갈운반" localSheetId="3">화장실_원가계산서!자갈운반</definedName>
    <definedName name="자갈운반">[0]!자갈운반</definedName>
    <definedName name="자동제어1차공량산출" localSheetId="1">BlankMacro1</definedName>
    <definedName name="자동제어1차공량산출" localSheetId="0">BlankMacro1</definedName>
    <definedName name="자동제어1차공량산출" localSheetId="3">BlankMacro1</definedName>
    <definedName name="자동제어1차공량산출">BlankMacro1</definedName>
    <definedName name="잔토처리" localSheetId="1">객석_원가계산서!잔토처리</definedName>
    <definedName name="잔토처리" localSheetId="0">'전체 합계 원가계산서'!잔토처리</definedName>
    <definedName name="잔토처리" localSheetId="3">화장실_원가계산서!잔토처리</definedName>
    <definedName name="잔토처리">[0]!잔토처리</definedName>
    <definedName name="재료비">'[7]단가 (2)'!$J$5</definedName>
    <definedName name="전기내역" localSheetId="1">BlankMacro1</definedName>
    <definedName name="전기내역" localSheetId="0">BlankMacro1</definedName>
    <definedName name="전기내역" localSheetId="3">BlankMacro1</definedName>
    <definedName name="전기내역">BlankMacro1</definedName>
    <definedName name="전기내역1" localSheetId="1">BlankMacro1</definedName>
    <definedName name="전기내역1" localSheetId="0">BlankMacro1</definedName>
    <definedName name="전기내역1" localSheetId="3">BlankMacro1</definedName>
    <definedName name="전기내역1">BlankMacro1</definedName>
    <definedName name="전기재료관" localSheetId="1">#REF!</definedName>
    <definedName name="전기재료관" localSheetId="0">#REF!</definedName>
    <definedName name="전기재료관" localSheetId="3">#REF!</definedName>
    <definedName name="전기재료관">#REF!</definedName>
    <definedName name="절토" localSheetId="1">객석_원가계산서!절토</definedName>
    <definedName name="절토" localSheetId="0">'전체 합계 원가계산서'!절토</definedName>
    <definedName name="절토" localSheetId="3">화장실_원가계산서!절토</definedName>
    <definedName name="절토">[0]!절토</definedName>
    <definedName name="제일안과병원" localSheetId="1">#REF!</definedName>
    <definedName name="제일안과병원" localSheetId="0">#REF!</definedName>
    <definedName name="제일안과병원" localSheetId="3">#REF!</definedName>
    <definedName name="제일안과병원">#REF!</definedName>
    <definedName name="중건설공사" localSheetId="1">[3]단위수량!#REF!</definedName>
    <definedName name="중건설공사" localSheetId="0">[3]단위수량!#REF!</definedName>
    <definedName name="중건설공사" localSheetId="3">[3]단위수량!#REF!</definedName>
    <definedName name="중건설공사">[3]단위수량!#REF!</definedName>
    <definedName name="직접경비">'[7]단가 (2)'!$K$5</definedName>
    <definedName name="직접노무비">'[7]단가 (2)'!$I$5</definedName>
    <definedName name="집" localSheetId="1">객석_원가계산서!집</definedName>
    <definedName name="집" localSheetId="0">'전체 합계 원가계산서'!집</definedName>
    <definedName name="집" localSheetId="3">화장실_원가계산서!집</definedName>
    <definedName name="집">'전체 합계 원가계산서'!집</definedName>
    <definedName name="집계서" localSheetId="1">BlankMacro1</definedName>
    <definedName name="집계서" localSheetId="0">BlankMacro1</definedName>
    <definedName name="집계서" localSheetId="3">BlankMacro1</definedName>
    <definedName name="집계서">BlankMacro1</definedName>
    <definedName name="집계표2" localSheetId="1">객석_원가계산서!집</definedName>
    <definedName name="집계표2" localSheetId="0">'전체 합계 원가계산서'!집</definedName>
    <definedName name="집계표2" localSheetId="3">화장실_원가계산서!집</definedName>
    <definedName name="집계표2">집</definedName>
    <definedName name="ㅊ1555" localSheetId="1">#REF!</definedName>
    <definedName name="ㅊ1555" localSheetId="0">#REF!</definedName>
    <definedName name="ㅊ1555" localSheetId="3">#REF!</definedName>
    <definedName name="ㅊ1555">#REF!</definedName>
    <definedName name="차" localSheetId="1">BlankMacro1</definedName>
    <definedName name="차" localSheetId="0">BlankMacro1</definedName>
    <definedName name="차" localSheetId="3">BlankMacro1</definedName>
    <definedName name="차">BlankMacro1</definedName>
    <definedName name="창호2" localSheetId="1">객석_원가계산서!창호2</definedName>
    <definedName name="창호2" localSheetId="0">'전체 합계 원가계산서'!창호2</definedName>
    <definedName name="창호2" localSheetId="3">화장실_원가계산서!창호2</definedName>
    <definedName name="창호2">[0]!창호2</definedName>
    <definedName name="창호대가">#N/A</definedName>
    <definedName name="철근운반" localSheetId="1">객석_원가계산서!철근운반</definedName>
    <definedName name="철근운반" localSheetId="0">'전체 합계 원가계산서'!철근운반</definedName>
    <definedName name="철근운반" localSheetId="3">화장실_원가계산서!철근운반</definedName>
    <definedName name="철근운반">[0]!철근운반</definedName>
    <definedName name="철도궤도신설공사" localSheetId="1">[3]단위수량!#REF!</definedName>
    <definedName name="철도궤도신설공사" localSheetId="0">[3]단위수량!#REF!</definedName>
    <definedName name="철도궤도신설공사" localSheetId="3">[3]단위수량!#REF!</definedName>
    <definedName name="철도궤도신설공사">[3]단위수량!#REF!</definedName>
    <definedName name="총괄관급" localSheetId="1">객석_원가계산서!총괄관급</definedName>
    <definedName name="총괄관급" localSheetId="0">'전체 합계 원가계산서'!총괄관급</definedName>
    <definedName name="총괄관급" localSheetId="3">화장실_원가계산서!총괄관급</definedName>
    <definedName name="총괄관급">[0]!총괄관급</definedName>
    <definedName name="총집계" localSheetId="1">BlankMacro1</definedName>
    <definedName name="총집계" localSheetId="0">BlankMacro1</definedName>
    <definedName name="총집계" localSheetId="3">BlankMacro1</definedName>
    <definedName name="총집계">BlankMacro1</definedName>
    <definedName name="ㅋㅋ" localSheetId="1">BlankMacro1</definedName>
    <definedName name="ㅋㅋ" localSheetId="0">BlankMacro1</definedName>
    <definedName name="ㅋㅋ" localSheetId="3">BlankMacro1</definedName>
    <definedName name="ㅋㅋ">BlankMacro1</definedName>
    <definedName name="터파기" localSheetId="1">객석_원가계산서!터파기</definedName>
    <definedName name="터파기" localSheetId="0">'전체 합계 원가계산서'!터파기</definedName>
    <definedName name="터파기" localSheetId="3">화장실_원가계산서!터파기</definedName>
    <definedName name="터파기">[0]!터파기</definedName>
    <definedName name="템플리트모듈1" localSheetId="1">객석_원가계산서!템플리트모듈6</definedName>
    <definedName name="템플리트모듈1" localSheetId="0">'전체 합계 원가계산서'!템플리트모듈6</definedName>
    <definedName name="템플리트모듈1" localSheetId="3">화장실_원가계산서!템플리트모듈6</definedName>
    <definedName name="템플리트모듈1">템플리트모듈6</definedName>
    <definedName name="템플리트모듈2" localSheetId="1">객석_원가계산서!템플리트모듈6</definedName>
    <definedName name="템플리트모듈2" localSheetId="0">'전체 합계 원가계산서'!템플리트모듈6</definedName>
    <definedName name="템플리트모듈2" localSheetId="3">화장실_원가계산서!템플리트모듈6</definedName>
    <definedName name="템플리트모듈2">템플리트모듈6</definedName>
    <definedName name="템플리트모듈3" localSheetId="1">객석_원가계산서!템플리트모듈6</definedName>
    <definedName name="템플리트모듈3" localSheetId="0">'전체 합계 원가계산서'!템플리트모듈6</definedName>
    <definedName name="템플리트모듈3" localSheetId="3">화장실_원가계산서!템플리트모듈6</definedName>
    <definedName name="템플리트모듈3">템플리트모듈6</definedName>
    <definedName name="템플리트모듈4" localSheetId="1">객석_원가계산서!템플리트모듈6</definedName>
    <definedName name="템플리트모듈4" localSheetId="0">'전체 합계 원가계산서'!템플리트모듈6</definedName>
    <definedName name="템플리트모듈4" localSheetId="3">화장실_원가계산서!템플리트모듈6</definedName>
    <definedName name="템플리트모듈4">템플리트모듈6</definedName>
    <definedName name="템플리트모듈5" localSheetId="1">객석_원가계산서!템플리트모듈6</definedName>
    <definedName name="템플리트모듈5" localSheetId="0">'전체 합계 원가계산서'!템플리트모듈6</definedName>
    <definedName name="템플리트모듈5" localSheetId="3">화장실_원가계산서!템플리트모듈6</definedName>
    <definedName name="템플리트모듈5">템플리트모듈6</definedName>
    <definedName name="템플리트모듈6" localSheetId="1">객석_원가계산서!템플리트모듈6</definedName>
    <definedName name="템플리트모듈6" localSheetId="0">'전체 합계 원가계산서'!템플리트모듈6</definedName>
    <definedName name="템플리트모듈6" localSheetId="3">화장실_원가계산서!템플리트모듈6</definedName>
    <definedName name="템플리트모듈6">'전체 합계 원가계산서'!템플리트모듈6</definedName>
    <definedName name="토적1" localSheetId="1">객석_원가계산서!토적1</definedName>
    <definedName name="토적1" localSheetId="0">'전체 합계 원가계산서'!토적1</definedName>
    <definedName name="토적1" localSheetId="3">화장실_원가계산서!토적1</definedName>
    <definedName name="토적1">[0]!토적1</definedName>
    <definedName name="토적표" localSheetId="1" hidden="1">#REF!</definedName>
    <definedName name="토적표" localSheetId="0" hidden="1">#REF!</definedName>
    <definedName name="토적표" localSheetId="3" hidden="1">#REF!</definedName>
    <definedName name="토적표" hidden="1">#REF!</definedName>
    <definedName name="통신" localSheetId="1">BlankMacro1</definedName>
    <definedName name="통신" localSheetId="0">BlankMacro1</definedName>
    <definedName name="통신" localSheetId="3">BlankMacro1</definedName>
    <definedName name="통신">BlankMacro1</definedName>
    <definedName name="통신일위대가" localSheetId="1">BlankMacro1</definedName>
    <definedName name="통신일위대가" localSheetId="0">BlankMacro1</definedName>
    <definedName name="통신일위대가" localSheetId="3">BlankMacro1</definedName>
    <definedName name="통신일위대가">BlankMacro1</definedName>
    <definedName name="통신집계" localSheetId="1">BlankMacro1</definedName>
    <definedName name="통신집계" localSheetId="0">BlankMacro1</definedName>
    <definedName name="통신집계" localSheetId="3">BlankMacro1</definedName>
    <definedName name="통신집계">BlankMacro1</definedName>
    <definedName name="특수및기타건설공사" localSheetId="1">[3]단위수량!#REF!</definedName>
    <definedName name="특수및기타건설공사" localSheetId="0">[3]단위수량!#REF!</definedName>
    <definedName name="특수및기타건설공사" localSheetId="3">[3]단위수량!#REF!</definedName>
    <definedName name="특수및기타건설공사">[3]단위수량!#REF!</definedName>
    <definedName name="폐기량산출" localSheetId="1">객석_원가계산서!폐기량산출</definedName>
    <definedName name="폐기량산출" localSheetId="0">'전체 합계 원가계산서'!폐기량산출</definedName>
    <definedName name="폐기량산출" localSheetId="3">화장실_원가계산서!폐기량산출</definedName>
    <definedName name="폐기량산출">[0]!폐기량산출</definedName>
    <definedName name="폐기물내역서" localSheetId="1">객석_원가계산서!템플리트모듈6</definedName>
    <definedName name="폐기물내역서" localSheetId="0">'전체 합계 원가계산서'!템플리트모듈6</definedName>
    <definedName name="폐기물내역서" localSheetId="3">화장실_원가계산서!템플리트모듈6</definedName>
    <definedName name="폐기물내역서">템플리트모듈6</definedName>
    <definedName name="폐기물집계표" localSheetId="1">객석_원가계산서!집</definedName>
    <definedName name="폐기물집계표" localSheetId="0">'전체 합계 원가계산서'!집</definedName>
    <definedName name="폐기물집계표" localSheetId="3">화장실_원가계산서!집</definedName>
    <definedName name="폐기물집계표">집</definedName>
    <definedName name="품위내역서" localSheetId="1">BlankMacro1</definedName>
    <definedName name="품위내역서" localSheetId="0">BlankMacro1</definedName>
    <definedName name="품위내역서" localSheetId="3">BlankMacro1</definedName>
    <definedName name="품위내역서">BlankMacro1</definedName>
    <definedName name="한전수탁비">'[7]단가 (2)'!$H$17</definedName>
    <definedName name="합계" localSheetId="1">객석_원가계산서!합계</definedName>
    <definedName name="합계" localSheetId="0">'전체 합계 원가계산서'!합계</definedName>
    <definedName name="합계" localSheetId="3">화장실_원가계산서!합계</definedName>
    <definedName name="합계">합계</definedName>
    <definedName name="허ㅗ러" localSheetId="1">BlankMacro1</definedName>
    <definedName name="허ㅗ러" localSheetId="0">BlankMacro1</definedName>
    <definedName name="허ㅗ러" localSheetId="3">BlankMacro1</definedName>
    <definedName name="허ㅗ러">BlankMacro1</definedName>
    <definedName name="화장" localSheetId="1">BlankMacro1</definedName>
    <definedName name="화장" localSheetId="0">BlankMacro1</definedName>
    <definedName name="화장" localSheetId="3">BlankMacro1</definedName>
    <definedName name="화장">BlankMacro1</definedName>
    <definedName name="횡배수관">[10]DATA!$K$2:$W$10</definedName>
    <definedName name="흄관운반" localSheetId="1">객석_원가계산서!흄관운반</definedName>
    <definedName name="흄관운반" localSheetId="0">'전체 합계 원가계산서'!흄관운반</definedName>
    <definedName name="흄관운반" localSheetId="3">화장실_원가계산서!흄관운반</definedName>
    <definedName name="흄관운반">[0]!흄관운반</definedName>
    <definedName name="ㅔ154">[11]Sheet1!$K$84</definedName>
    <definedName name="ㅜㅜ" localSheetId="1">BlankMacro1</definedName>
    <definedName name="ㅜㅜ" localSheetId="0">BlankMacro1</definedName>
    <definedName name="ㅜㅜ" localSheetId="3">BlankMacro1</definedName>
    <definedName name="ㅜㅜ">BlankMacro1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5" i="18" l="1"/>
  <c r="K52" i="19"/>
  <c r="J52" i="19"/>
  <c r="H52" i="19"/>
  <c r="F52" i="19"/>
  <c r="L52" i="19" s="1"/>
  <c r="K51" i="19"/>
  <c r="J51" i="19"/>
  <c r="H51" i="19"/>
  <c r="F51" i="19"/>
  <c r="L51" i="19" s="1"/>
  <c r="K50" i="19"/>
  <c r="J50" i="19"/>
  <c r="H50" i="19"/>
  <c r="F50" i="19"/>
  <c r="L50" i="19" s="1"/>
  <c r="J49" i="19"/>
  <c r="H49" i="19"/>
  <c r="K47" i="19"/>
  <c r="J47" i="19"/>
  <c r="H47" i="19"/>
  <c r="F47" i="19"/>
  <c r="K46" i="19"/>
  <c r="J46" i="19"/>
  <c r="H46" i="19"/>
  <c r="F46" i="19"/>
  <c r="L46" i="19" s="1"/>
  <c r="K45" i="19"/>
  <c r="J45" i="19"/>
  <c r="H45" i="19"/>
  <c r="F45" i="19"/>
  <c r="L45" i="19" s="1"/>
  <c r="K44" i="19"/>
  <c r="J44" i="19"/>
  <c r="H44" i="19"/>
  <c r="F44" i="19"/>
  <c r="L44" i="19" s="1"/>
  <c r="K43" i="19"/>
  <c r="J43" i="19"/>
  <c r="H43" i="19"/>
  <c r="F43" i="19"/>
  <c r="L43" i="19" s="1"/>
  <c r="K40" i="19"/>
  <c r="J40" i="19"/>
  <c r="H40" i="19"/>
  <c r="F40" i="19"/>
  <c r="K39" i="19"/>
  <c r="J39" i="19"/>
  <c r="H39" i="19"/>
  <c r="F39" i="19"/>
  <c r="K38" i="19"/>
  <c r="J38" i="19"/>
  <c r="H38" i="19"/>
  <c r="F38" i="19"/>
  <c r="L38" i="19" s="1"/>
  <c r="K37" i="19"/>
  <c r="J37" i="19"/>
  <c r="H37" i="19"/>
  <c r="F37" i="19"/>
  <c r="L37" i="19" s="1"/>
  <c r="K36" i="19"/>
  <c r="J36" i="19"/>
  <c r="H36" i="19"/>
  <c r="F36" i="19"/>
  <c r="L36" i="19" s="1"/>
  <c r="K35" i="19"/>
  <c r="J35" i="19"/>
  <c r="H35" i="19"/>
  <c r="F35" i="19"/>
  <c r="L35" i="19" s="1"/>
  <c r="K32" i="19"/>
  <c r="J32" i="19"/>
  <c r="J27" i="19" s="1"/>
  <c r="H32" i="19"/>
  <c r="H27" i="19" s="1"/>
  <c r="F32" i="19"/>
  <c r="K31" i="19"/>
  <c r="J31" i="19"/>
  <c r="H31" i="19"/>
  <c r="F31" i="19"/>
  <c r="L31" i="19" s="1"/>
  <c r="K30" i="19"/>
  <c r="J30" i="19"/>
  <c r="H30" i="19"/>
  <c r="F30" i="19"/>
  <c r="L30" i="19" s="1"/>
  <c r="K29" i="19"/>
  <c r="J29" i="19"/>
  <c r="H29" i="19"/>
  <c r="F29" i="19"/>
  <c r="L29" i="19" s="1"/>
  <c r="K28" i="19"/>
  <c r="J28" i="19"/>
  <c r="H28" i="19"/>
  <c r="F28" i="19"/>
  <c r="L28" i="19" s="1"/>
  <c r="K25" i="19"/>
  <c r="J25" i="19"/>
  <c r="H25" i="19"/>
  <c r="F25" i="19"/>
  <c r="L25" i="19" s="1"/>
  <c r="K24" i="19"/>
  <c r="J24" i="19"/>
  <c r="H24" i="19"/>
  <c r="F24" i="19"/>
  <c r="K23" i="19"/>
  <c r="J23" i="19"/>
  <c r="H23" i="19"/>
  <c r="F23" i="19"/>
  <c r="L23" i="19" s="1"/>
  <c r="K19" i="19"/>
  <c r="J19" i="19"/>
  <c r="H19" i="19"/>
  <c r="F19" i="19"/>
  <c r="L19" i="19" s="1"/>
  <c r="K18" i="19"/>
  <c r="J18" i="19"/>
  <c r="H18" i="19"/>
  <c r="F18" i="19"/>
  <c r="L18" i="19" s="1"/>
  <c r="K17" i="19"/>
  <c r="J17" i="19"/>
  <c r="H17" i="19"/>
  <c r="F17" i="19"/>
  <c r="L17" i="19" s="1"/>
  <c r="K16" i="19"/>
  <c r="J16" i="19"/>
  <c r="H16" i="19"/>
  <c r="F16" i="19"/>
  <c r="L16" i="19" s="1"/>
  <c r="K15" i="19"/>
  <c r="J15" i="19"/>
  <c r="H15" i="19"/>
  <c r="F15" i="19"/>
  <c r="K14" i="19"/>
  <c r="J14" i="19"/>
  <c r="H14" i="19"/>
  <c r="F14" i="19"/>
  <c r="L14" i="19" s="1"/>
  <c r="K13" i="19"/>
  <c r="J13" i="19"/>
  <c r="H13" i="19"/>
  <c r="F13" i="19"/>
  <c r="L13" i="19" s="1"/>
  <c r="K12" i="19"/>
  <c r="J12" i="19"/>
  <c r="H12" i="19"/>
  <c r="F12" i="19"/>
  <c r="L12" i="19" s="1"/>
  <c r="K11" i="19"/>
  <c r="J11" i="19"/>
  <c r="H11" i="19"/>
  <c r="H9" i="19" s="1"/>
  <c r="F11" i="19"/>
  <c r="L11" i="19" s="1"/>
  <c r="K10" i="19"/>
  <c r="J10" i="19"/>
  <c r="H10" i="19"/>
  <c r="F10" i="19"/>
  <c r="K7" i="19"/>
  <c r="J7" i="19"/>
  <c r="H7" i="19"/>
  <c r="F7" i="19"/>
  <c r="L7" i="19" s="1"/>
  <c r="K6" i="19"/>
  <c r="J6" i="19"/>
  <c r="H6" i="19"/>
  <c r="F6" i="19"/>
  <c r="L6" i="19" s="1"/>
  <c r="J5" i="19"/>
  <c r="H5" i="19"/>
  <c r="A2" i="19"/>
  <c r="F27" i="18"/>
  <c r="F25" i="18"/>
  <c r="F24" i="18"/>
  <c r="F21" i="18"/>
  <c r="F20" i="18"/>
  <c r="F19" i="18"/>
  <c r="F18" i="18"/>
  <c r="F17" i="18"/>
  <c r="F16" i="18"/>
  <c r="D16" i="18"/>
  <c r="F15" i="18"/>
  <c r="D15" i="18"/>
  <c r="F14" i="18"/>
  <c r="D14" i="18"/>
  <c r="F13" i="18"/>
  <c r="F12" i="18"/>
  <c r="F9" i="18"/>
  <c r="B2" i="18"/>
  <c r="J22" i="19" l="1"/>
  <c r="J42" i="19"/>
  <c r="J34" i="19"/>
  <c r="H22" i="19"/>
  <c r="H42" i="19"/>
  <c r="F22" i="19"/>
  <c r="F42" i="19"/>
  <c r="F5" i="19"/>
  <c r="L15" i="19"/>
  <c r="F49" i="19"/>
  <c r="L5" i="19"/>
  <c r="L49" i="19"/>
  <c r="L39" i="19"/>
  <c r="F34" i="19"/>
  <c r="F9" i="19"/>
  <c r="F27" i="19"/>
  <c r="J9" i="19"/>
  <c r="J55" i="19" s="1"/>
  <c r="D11" i="18" s="1"/>
  <c r="L40" i="19"/>
  <c r="L34" i="19" s="1"/>
  <c r="H34" i="19"/>
  <c r="L32" i="19"/>
  <c r="L27" i="19" s="1"/>
  <c r="L10" i="19"/>
  <c r="L9" i="19" s="1"/>
  <c r="F55" i="19"/>
  <c r="L24" i="19"/>
  <c r="L22" i="19" s="1"/>
  <c r="L47" i="19"/>
  <c r="L42" i="19" s="1"/>
  <c r="H55" i="19" l="1"/>
  <c r="D8" i="18" s="1"/>
  <c r="D9" i="18" s="1"/>
  <c r="D10" i="18" s="1"/>
  <c r="D13" i="18"/>
  <c r="L55" i="19"/>
  <c r="D4" i="18"/>
  <c r="D7" i="18" s="1"/>
  <c r="D18" i="18" l="1"/>
  <c r="D17" i="18"/>
  <c r="D12" i="18"/>
  <c r="D21" i="18"/>
  <c r="D20" i="18"/>
  <c r="D23" i="18" l="1"/>
  <c r="D24" i="18" l="1"/>
  <c r="D26" i="18" l="1"/>
  <c r="D27" i="18" l="1"/>
  <c r="D28" i="18" s="1"/>
  <c r="E25" i="15" l="1"/>
  <c r="D25" i="15"/>
  <c r="D25" i="16"/>
  <c r="K25" i="17"/>
  <c r="J25" i="17"/>
  <c r="H25" i="17"/>
  <c r="F25" i="17"/>
  <c r="L25" i="17" s="1"/>
  <c r="K24" i="17"/>
  <c r="J24" i="17"/>
  <c r="H24" i="17"/>
  <c r="F24" i="17"/>
  <c r="L24" i="17" s="1"/>
  <c r="K23" i="17"/>
  <c r="J23" i="17"/>
  <c r="H23" i="17"/>
  <c r="F23" i="17"/>
  <c r="K22" i="17"/>
  <c r="J22" i="17"/>
  <c r="H22" i="17"/>
  <c r="F22" i="17"/>
  <c r="L22" i="17" s="1"/>
  <c r="K21" i="17"/>
  <c r="J21" i="17"/>
  <c r="J20" i="17" s="1"/>
  <c r="H21" i="17"/>
  <c r="H20" i="17" s="1"/>
  <c r="F21" i="17"/>
  <c r="F20" i="17" s="1"/>
  <c r="K18" i="17"/>
  <c r="J18" i="17"/>
  <c r="H18" i="17"/>
  <c r="F18" i="17"/>
  <c r="L18" i="17" s="1"/>
  <c r="K17" i="17"/>
  <c r="J17" i="17"/>
  <c r="H17" i="17"/>
  <c r="F17" i="17"/>
  <c r="L17" i="17" s="1"/>
  <c r="L16" i="17" s="1"/>
  <c r="J16" i="17"/>
  <c r="H16" i="17"/>
  <c r="F16" i="17"/>
  <c r="K14" i="17"/>
  <c r="J14" i="17"/>
  <c r="H14" i="17"/>
  <c r="L14" i="17" s="1"/>
  <c r="F14" i="17"/>
  <c r="K13" i="17"/>
  <c r="J13" i="17"/>
  <c r="H13" i="17"/>
  <c r="H12" i="17" s="1"/>
  <c r="F13" i="17"/>
  <c r="F12" i="17" s="1"/>
  <c r="J12" i="17"/>
  <c r="K10" i="17"/>
  <c r="J10" i="17"/>
  <c r="H10" i="17"/>
  <c r="F10" i="17"/>
  <c r="L10" i="17" s="1"/>
  <c r="K9" i="17"/>
  <c r="J9" i="17"/>
  <c r="H9" i="17"/>
  <c r="F9" i="17"/>
  <c r="L9" i="17" s="1"/>
  <c r="K8" i="17"/>
  <c r="J8" i="17"/>
  <c r="H8" i="17"/>
  <c r="F8" i="17"/>
  <c r="L8" i="17" s="1"/>
  <c r="K7" i="17"/>
  <c r="J7" i="17"/>
  <c r="H7" i="17"/>
  <c r="F7" i="17"/>
  <c r="K6" i="17"/>
  <c r="J6" i="17"/>
  <c r="H6" i="17"/>
  <c r="F6" i="17"/>
  <c r="J5" i="17"/>
  <c r="J38" i="17" s="1"/>
  <c r="D11" i="16" s="1"/>
  <c r="H5" i="17"/>
  <c r="H38" i="17" s="1"/>
  <c r="D8" i="16" s="1"/>
  <c r="A2" i="17"/>
  <c r="F27" i="16"/>
  <c r="F25" i="16"/>
  <c r="F24" i="16"/>
  <c r="F21" i="16"/>
  <c r="F20" i="16"/>
  <c r="F19" i="16"/>
  <c r="F18" i="16"/>
  <c r="F17" i="16"/>
  <c r="F16" i="16"/>
  <c r="F15" i="16"/>
  <c r="F14" i="16"/>
  <c r="F13" i="16"/>
  <c r="F12" i="16"/>
  <c r="F9" i="16"/>
  <c r="B2" i="16"/>
  <c r="F5" i="17" l="1"/>
  <c r="L7" i="17"/>
  <c r="L23" i="17"/>
  <c r="D9" i="16"/>
  <c r="D10" i="16" s="1"/>
  <c r="D13" i="16"/>
  <c r="F38" i="17"/>
  <c r="L13" i="17"/>
  <c r="L12" i="17" s="1"/>
  <c r="L6" i="17"/>
  <c r="L5" i="17" s="1"/>
  <c r="L21" i="17"/>
  <c r="L20" i="17" s="1"/>
  <c r="D12" i="16" l="1"/>
  <c r="D18" i="16"/>
  <c r="D17" i="16"/>
  <c r="L38" i="17"/>
  <c r="D4" i="16"/>
  <c r="D7" i="16" s="1"/>
  <c r="D21" i="16" l="1"/>
  <c r="D20" i="16"/>
  <c r="D23" i="16" l="1"/>
  <c r="D24" i="16" l="1"/>
  <c r="D26" i="16" l="1"/>
  <c r="D27" i="16" l="1"/>
  <c r="D28" i="16" s="1"/>
  <c r="F11" i="15" l="1"/>
  <c r="F8" i="15"/>
  <c r="F4" i="15"/>
  <c r="E13" i="15"/>
  <c r="E9" i="15"/>
  <c r="D9" i="15"/>
  <c r="F9" i="15" s="1"/>
  <c r="D13" i="15"/>
  <c r="E7" i="15"/>
  <c r="F13" i="15" l="1"/>
  <c r="E20" i="15"/>
  <c r="E10" i="15"/>
  <c r="E18" i="15" l="1"/>
  <c r="E17" i="15"/>
  <c r="E12" i="15"/>
  <c r="E21" i="15"/>
  <c r="E23" i="15" l="1"/>
  <c r="E24" i="15" s="1"/>
  <c r="E26" i="15" l="1"/>
  <c r="E27" i="15" s="1"/>
  <c r="E28" i="15" l="1"/>
  <c r="H17" i="15" l="1"/>
  <c r="H18" i="15"/>
  <c r="H27" i="15" l="1"/>
  <c r="H25" i="15"/>
  <c r="H24" i="15"/>
  <c r="H21" i="15"/>
  <c r="H20" i="15"/>
  <c r="H19" i="15"/>
  <c r="H16" i="15"/>
  <c r="H15" i="15"/>
  <c r="H14" i="15"/>
  <c r="H13" i="15"/>
  <c r="H12" i="15"/>
  <c r="H9" i="15"/>
  <c r="D10" i="15" l="1"/>
  <c r="D7" i="15"/>
  <c r="F7" i="15" s="1"/>
  <c r="D12" i="15" l="1"/>
  <c r="F12" i="15" s="1"/>
  <c r="F10" i="15"/>
  <c r="D17" i="15"/>
  <c r="F17" i="15" s="1"/>
  <c r="D18" i="15"/>
  <c r="F18" i="15" s="1"/>
  <c r="D20" i="15"/>
  <c r="F20" i="15" s="1"/>
  <c r="D21" i="15"/>
  <c r="F21" i="15" s="1"/>
  <c r="F22" i="15" l="1"/>
  <c r="D23" i="15" l="1"/>
  <c r="D24" i="15" l="1"/>
  <c r="F23" i="15"/>
  <c r="F24" i="15" l="1"/>
  <c r="F25" i="15" l="1"/>
  <c r="D26" i="15"/>
  <c r="D27" i="15" l="1"/>
  <c r="F26" i="15"/>
  <c r="D28" i="15" l="1"/>
  <c r="F27" i="15"/>
  <c r="F28" i="15" l="1"/>
</calcChain>
</file>

<file path=xl/sharedStrings.xml><?xml version="1.0" encoding="utf-8"?>
<sst xmlns="http://schemas.openxmlformats.org/spreadsheetml/2006/main" count="300" uniqueCount="159">
  <si>
    <t>합 계</t>
    <phoneticPr fontId="2" type="noConversion"/>
  </si>
  <si>
    <t>공 사 원 가 계 산 서</t>
    <phoneticPr fontId="2" type="noConversion"/>
  </si>
  <si>
    <t>요율</t>
    <phoneticPr fontId="2" type="noConversion"/>
  </si>
  <si>
    <t>구성비</t>
    <phoneticPr fontId="2" type="noConversion"/>
  </si>
  <si>
    <t>비고</t>
    <phoneticPr fontId="2" type="noConversion"/>
  </si>
  <si>
    <t>직접재료비</t>
    <phoneticPr fontId="2" type="noConversion"/>
  </si>
  <si>
    <t>간접재료비</t>
    <phoneticPr fontId="2" type="noConversion"/>
  </si>
  <si>
    <t>작업부산물(△)</t>
    <phoneticPr fontId="2" type="noConversion"/>
  </si>
  <si>
    <t>소 계</t>
    <phoneticPr fontId="2" type="noConversion"/>
  </si>
  <si>
    <t>직접노무비</t>
    <phoneticPr fontId="2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</si>
  <si>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</si>
  <si>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</si>
  <si>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</si>
  <si>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</si>
  <si>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</si>
  <si>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안전관리비</t>
    <phoneticPr fontId="2" type="noConversion"/>
  </si>
  <si>
    <t>환경보전비</t>
    <phoneticPr fontId="2" type="noConversion"/>
  </si>
  <si>
    <t>기타경비</t>
    <phoneticPr fontId="2" type="noConversion"/>
  </si>
  <si>
    <t>순 공 사 비</t>
    <phoneticPr fontId="2" type="noConversion"/>
  </si>
  <si>
    <t>경  비</t>
    <phoneticPr fontId="2" type="noConversion"/>
  </si>
  <si>
    <t>합  계</t>
    <phoneticPr fontId="2" type="noConversion"/>
  </si>
  <si>
    <t>이         윤</t>
    <phoneticPr fontId="2" type="noConversion"/>
  </si>
  <si>
    <t>총   원   가</t>
    <phoneticPr fontId="2" type="noConversion"/>
  </si>
  <si>
    <t>부가가치세</t>
    <phoneticPr fontId="2" type="noConversion"/>
  </si>
  <si>
    <t>총  공  사  비</t>
    <phoneticPr fontId="2" type="noConversion"/>
  </si>
  <si>
    <t>공사명:</t>
    <phoneticPr fontId="2" type="noConversion"/>
  </si>
  <si>
    <t>재료비</t>
    <phoneticPr fontId="2" type="noConversion"/>
  </si>
  <si>
    <t>노무비</t>
    <phoneticPr fontId="2" type="noConversion"/>
  </si>
  <si>
    <t>기계경비</t>
    <phoneticPr fontId="2" type="noConversion"/>
  </si>
  <si>
    <t>노인장기요양보험료</t>
    <phoneticPr fontId="2" type="noConversion"/>
  </si>
  <si>
    <t>일반관리비</t>
    <phoneticPr fontId="2" type="noConversion"/>
  </si>
  <si>
    <t>석면피해구제분담금</t>
    <phoneticPr fontId="2" type="noConversion"/>
  </si>
  <si>
    <t>임금채권부담금</t>
    <phoneticPr fontId="2" type="noConversion"/>
  </si>
  <si>
    <t>성서캠퍼스 노천강당 야외 객석, 화장실 환경개선 건축공사(내역서 취합)</t>
    <phoneticPr fontId="2" type="noConversion"/>
  </si>
  <si>
    <t>야외 객석</t>
    <phoneticPr fontId="2" type="noConversion"/>
  </si>
  <si>
    <t>화장실 등</t>
    <phoneticPr fontId="2" type="noConversion"/>
  </si>
  <si>
    <t>금액</t>
    <phoneticPr fontId="2" type="noConversion"/>
  </si>
  <si>
    <t>내  역  서</t>
    <phoneticPr fontId="2" type="noConversion"/>
  </si>
  <si>
    <t>공사명입력:</t>
    <phoneticPr fontId="2" type="noConversion"/>
  </si>
  <si>
    <t>명 칭</t>
    <phoneticPr fontId="2" type="noConversion"/>
  </si>
  <si>
    <t>규 격</t>
    <phoneticPr fontId="2" type="noConversion"/>
  </si>
  <si>
    <t>단 위</t>
    <phoneticPr fontId="2" type="noConversion"/>
  </si>
  <si>
    <t>수 량</t>
    <phoneticPr fontId="2" type="noConversion"/>
  </si>
  <si>
    <t>재 료 비</t>
    <phoneticPr fontId="2" type="noConversion"/>
  </si>
  <si>
    <t>노 무 비</t>
    <phoneticPr fontId="2" type="noConversion"/>
  </si>
  <si>
    <t>경 비</t>
    <phoneticPr fontId="2" type="noConversion"/>
  </si>
  <si>
    <t>계</t>
    <phoneticPr fontId="2" type="noConversion"/>
  </si>
  <si>
    <t>비 고</t>
    <phoneticPr fontId="2" type="noConversion"/>
  </si>
  <si>
    <t>단 가</t>
    <phoneticPr fontId="2" type="noConversion"/>
  </si>
  <si>
    <t>금 액</t>
    <phoneticPr fontId="2" type="noConversion"/>
  </si>
  <si>
    <t xml:space="preserve"> 1. 철거공사</t>
    <phoneticPr fontId="2" type="noConversion"/>
  </si>
  <si>
    <t>기존 화강판석 철거</t>
    <phoneticPr fontId="2" type="noConversion"/>
  </si>
  <si>
    <t>재사용</t>
    <phoneticPr fontId="2" type="noConversion"/>
  </si>
  <si>
    <t>m</t>
    <phoneticPr fontId="2" type="noConversion"/>
  </si>
  <si>
    <t>화강판석 손보기 등</t>
    <phoneticPr fontId="2" type="noConversion"/>
  </si>
  <si>
    <t>식</t>
    <phoneticPr fontId="2" type="noConversion"/>
  </si>
  <si>
    <t>콘크리트 컷팅+철거</t>
    <phoneticPr fontId="2" type="noConversion"/>
  </si>
  <si>
    <t>폐기물 운반</t>
    <phoneticPr fontId="2" type="noConversion"/>
  </si>
  <si>
    <t>폐기물 처리</t>
    <phoneticPr fontId="2" type="noConversion"/>
  </si>
  <si>
    <t>대</t>
    <phoneticPr fontId="2" type="noConversion"/>
  </si>
  <si>
    <t xml:space="preserve"> 2. 조적공사</t>
    <phoneticPr fontId="2" type="noConversion"/>
  </si>
  <si>
    <t xml:space="preserve">치장벽돌 </t>
    <phoneticPr fontId="2" type="noConversion"/>
  </si>
  <si>
    <t>삼한씨원 슈퍼칼라</t>
    <phoneticPr fontId="2" type="noConversion"/>
  </si>
  <si>
    <t>매</t>
    <phoneticPr fontId="45" type="noConversion"/>
  </si>
  <si>
    <t>0.5B 한면 치장쌓기</t>
    <phoneticPr fontId="2" type="noConversion"/>
  </si>
  <si>
    <t>줄눈 시공 포함</t>
    <phoneticPr fontId="2" type="noConversion"/>
  </si>
  <si>
    <t>매</t>
    <phoneticPr fontId="2" type="noConversion"/>
  </si>
  <si>
    <t xml:space="preserve"> 3. 석공사</t>
    <phoneticPr fontId="2" type="noConversion"/>
  </si>
  <si>
    <t>화강석 재설치</t>
    <phoneticPr fontId="2" type="noConversion"/>
  </si>
  <si>
    <t>부분 신설 포함</t>
    <phoneticPr fontId="2" type="noConversion"/>
  </si>
  <si>
    <t>건식+습식</t>
    <phoneticPr fontId="2" type="noConversion"/>
  </si>
  <si>
    <t>코킹</t>
    <phoneticPr fontId="2" type="noConversion"/>
  </si>
  <si>
    <t xml:space="preserve"> 4. 기타공사</t>
    <phoneticPr fontId="2" type="noConversion"/>
  </si>
  <si>
    <t>레미탈</t>
    <phoneticPr fontId="2" type="noConversion"/>
  </si>
  <si>
    <t>40kg</t>
    <phoneticPr fontId="2" type="noConversion"/>
  </si>
  <si>
    <t>포</t>
    <phoneticPr fontId="2" type="noConversion"/>
  </si>
  <si>
    <t>줄눈</t>
    <phoneticPr fontId="2" type="noConversion"/>
  </si>
  <si>
    <t>20kg</t>
    <phoneticPr fontId="2" type="noConversion"/>
  </si>
  <si>
    <t>기존 벽체 줄눈 철거 후 신설</t>
    <phoneticPr fontId="2" type="noConversion"/>
  </si>
  <si>
    <t>바닥 미장 보수</t>
    <phoneticPr fontId="2" type="noConversion"/>
  </si>
  <si>
    <t>식</t>
  </si>
  <si>
    <t>현장정리 및 청소</t>
    <phoneticPr fontId="2" type="noConversion"/>
  </si>
  <si>
    <t>노천강당 야외 객석 환경개선 공사</t>
    <phoneticPr fontId="2" type="noConversion"/>
  </si>
  <si>
    <t>노천강당 화장실(샤워실), 출입구 환경개선 공사</t>
    <phoneticPr fontId="2" type="noConversion"/>
  </si>
  <si>
    <t xml:space="preserve"> 1. 가설공사</t>
    <phoneticPr fontId="2" type="noConversion"/>
  </si>
  <si>
    <t>먹매김</t>
  </si>
  <si>
    <t>사무공간, 교육장, 회의·강연장</t>
  </si>
  <si>
    <t>M2</t>
  </si>
  <si>
    <t>준공청소</t>
  </si>
  <si>
    <t>1회 기준</t>
  </si>
  <si>
    <t xml:space="preserve"> 2. 철거공사</t>
    <phoneticPr fontId="2" type="noConversion"/>
  </si>
  <si>
    <t>경량천장철골틀 해체</t>
  </si>
  <si>
    <t>해체재 재사용 안함</t>
  </si>
  <si>
    <t>텍스류 철거</t>
  </si>
  <si>
    <t>천장</t>
  </si>
  <si>
    <t>조적벽 철거</t>
  </si>
  <si>
    <t>0.5B</t>
  </si>
  <si>
    <t>창호철거(소운반품포함)</t>
  </si>
  <si>
    <t>목 재</t>
  </si>
  <si>
    <t>철 재</t>
  </si>
  <si>
    <t>타일 철거</t>
  </si>
  <si>
    <t>벽체</t>
  </si>
  <si>
    <t>바닥</t>
  </si>
  <si>
    <t>바닥 미장 철거</t>
  </si>
  <si>
    <t/>
  </si>
  <si>
    <t>위생도기 철거</t>
  </si>
  <si>
    <t>ea</t>
  </si>
  <si>
    <t>혼합건설폐기물</t>
  </si>
  <si>
    <t>그 밖의 건설폐기물에 가연성 5% 이하 혼합</t>
  </si>
  <si>
    <t>TON</t>
  </si>
  <si>
    <t xml:space="preserve"> 3. 조적공사</t>
    <phoneticPr fontId="2" type="noConversion"/>
  </si>
  <si>
    <t>벽돌 쌓기(0.5B)</t>
  </si>
  <si>
    <t>3.6m 이하</t>
  </si>
  <si>
    <t>벽돌 쌓기(1.0B)</t>
  </si>
  <si>
    <t>모르타르바름</t>
  </si>
  <si>
    <t>내벽, 11mm, 3.6m 이하 전실 벽체</t>
  </si>
  <si>
    <t xml:space="preserve"> 4. 방수공사</t>
    <phoneticPr fontId="2" type="noConversion"/>
  </si>
  <si>
    <t>바탕처리 - 보통</t>
  </si>
  <si>
    <t>수직부</t>
  </si>
  <si>
    <t>시멘트 액체방수 바름</t>
  </si>
  <si>
    <t>2회 바닥</t>
  </si>
  <si>
    <t>2회 수직</t>
  </si>
  <si>
    <t>도막방수재 바름</t>
  </si>
  <si>
    <t>고뫄스방수</t>
  </si>
  <si>
    <t xml:space="preserve"> 5. 타일 및 석공사</t>
    <phoneticPr fontId="2" type="noConversion"/>
  </si>
  <si>
    <t>화강석창대석(수마)</t>
  </si>
  <si>
    <t>마천석200×30mm,몰탈30mm</t>
  </si>
  <si>
    <t>M</t>
  </si>
  <si>
    <t>재료분리대 설치</t>
  </si>
  <si>
    <t>25T 마천석 물갈기</t>
  </si>
  <si>
    <t>개소</t>
  </si>
  <si>
    <t>인조대리석</t>
  </si>
  <si>
    <t>타일압착붙임(바탕24mm+압5mm)</t>
  </si>
  <si>
    <t>바닥,300*300(일반C,일반줄눈)</t>
  </si>
  <si>
    <t>타일접착붙임(도기질:300*600)</t>
  </si>
  <si>
    <t>벽,바탕몰탈15mm+접착붙임(백색줄눈)</t>
  </si>
  <si>
    <t>테라죠판붙임(습식, 일반)</t>
  </si>
  <si>
    <t>바닥, 400×400×25mm, 모르타르 25mm</t>
  </si>
  <si>
    <t xml:space="preserve"> 6. 수장공사</t>
    <phoneticPr fontId="2" type="noConversion"/>
  </si>
  <si>
    <t>경량철골천장틀</t>
  </si>
  <si>
    <t>M-BAR,일부자재재사용</t>
  </si>
  <si>
    <t>열경화성수지천장판 설치</t>
  </si>
  <si>
    <t>열경화성수지천장재, SMC, 1.5×300×600mm, 난연3급</t>
  </si>
  <si>
    <t>천장텍스붙임(텍스포함)</t>
  </si>
  <si>
    <t>친환경흡음텍스 12*300*600mm,천장틀별도</t>
  </si>
  <si>
    <t>라미네이트 패널</t>
  </si>
  <si>
    <t>라미네이트 패널, 600×2400×10.2T 7겹합판위 고압라미네이트마감</t>
  </si>
  <si>
    <t>소변기 칸막이</t>
  </si>
  <si>
    <t>소변기 칸막이 eco-UH130, (450×1200×t20mm) 방수PB+HPM (시공비포함)</t>
  </si>
  <si>
    <t>개</t>
  </si>
  <si>
    <t xml:space="preserve"> 7. 창호 및 유리공사</t>
    <phoneticPr fontId="2" type="noConversion"/>
  </si>
  <si>
    <t>내부 출입문</t>
    <phoneticPr fontId="2" type="noConversion"/>
  </si>
  <si>
    <t>유리문, 12×900×2100mm, 투명, 세이프강화도어(락2000형)</t>
    <phoneticPr fontId="2" type="noConversion"/>
  </si>
  <si>
    <t>시공비포함</t>
    <phoneticPr fontId="2" type="noConversion"/>
  </si>
  <si>
    <t>출입구 세이프도어</t>
    <phoneticPr fontId="2" type="noConversion"/>
  </si>
  <si>
    <t>세이프강화도어(락2000형), 부속자재 일체</t>
    <phoneticPr fontId="2" type="noConversion"/>
  </si>
  <si>
    <t>개</t>
    <phoneticPr fontId="2" type="noConversion"/>
  </si>
  <si>
    <t>출입구 창호</t>
    <phoneticPr fontId="2" type="noConversion"/>
  </si>
  <si>
    <t>유리, 보강재, 게이트 등 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</si>
</sst>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&quot;₩&quot;&quot;₩&quot;&quot;₩&quot;&quot;₩&quot;&quot;₩&quot;&quot;₩&quot;&quot;₩&quot;\-#,##0.00_ ;_ * &quot;-&quot;??_ ;_ @_ "/>
    <numFmt numFmtId="179" formatCode="&quot;₩&quot;#,##0;[Red]&quot;₩&quot;&quot;₩&quot;&quot;₩&quot;&quot;₩&quot;&quot;₩&quot;&quot;₩&quot;&quot;₩&quot;&quot;₩&quot;\-#,##0"/>
    <numFmt numFmtId="180" formatCode="_(* #,##0_);_(* \(#,##0\);_(* &quot;-&quot;_);_(@_)"/>
    <numFmt numFmtId="181" formatCode="0.000"/>
    <numFmt numFmtId="182" formatCode="mm&quot;월&quot;dd&quot;일&quot;"/>
    <numFmt numFmtId="183" formatCode="_ * #,##0.00_ ;_ * \-#,##0.00_ ;_ * &quot;-&quot;??_ ;_ @_ "/>
    <numFmt numFmtId="184" formatCode="\$#.00"/>
    <numFmt numFmtId="185" formatCode="&quot;$&quot;#,##0_);[Red]\(&quot;$&quot;#,##0\)"/>
    <numFmt numFmtId="186" formatCode="&quot;₩&quot;\$#,##0.00_);&quot;₩&quot;\(&quot;₩&quot;\$#,##0.00&quot;₩&quot;\)"/>
    <numFmt numFmtId="187" formatCode="&quot;$&quot;#,##0.00_);\(&quot;$&quot;#,##0.00\)"/>
    <numFmt numFmtId="188" formatCode="m\o\n\th\ d\,\ yyyy"/>
    <numFmt numFmtId="189" formatCode="@\ &quot;주임&quot;"/>
    <numFmt numFmtId="190" formatCode="_-[$€-2]* #,##0.00_-;&quot;₩&quot;\!\-[$€-2]* #,##0.00_-;_-[$€-2]* &quot;-&quot;??_-"/>
    <numFmt numFmtId="191" formatCode="#.00"/>
    <numFmt numFmtId="192" formatCode="#."/>
    <numFmt numFmtId="193" formatCode="#,##0&quot;?_);[Red]\(#,##0&quot;&quot;?&quot;\)"/>
    <numFmt numFmtId="194" formatCode="%#.00"/>
    <numFmt numFmtId="195" formatCode="yyyy&quot;年&quot;&quot;₩&quot;&quot;₩&quot;&quot;₩&quot;\ m&quot;月&quot;&quot;₩&quot;&quot;₩&quot;&quot;₩&quot;\ d&quot;日&quot;"/>
    <numFmt numFmtId="196" formatCode="_(&quot;$&quot;* #,##0.00_);_(&quot;$&quot;* \(#,##0.00\);_(&quot;$&quot;* &quot;-&quot;??_);_(@_)"/>
    <numFmt numFmtId="197" formatCode="_ * #,##0.00_)\ _$_ ;_ * \(#,##0.00\)\ _$_ ;_ * &quot;-&quot;??_)\ _$_ ;_ @_ "/>
    <numFmt numFmtId="198" formatCode="_-* #&quot;₩&quot;\!\!\,##0_-;&quot;₩&quot;&quot;₩&quot;\!\!\-* #&quot;₩&quot;\!\!\,##0_-;_-* &quot;-&quot;_-;_-@_-"/>
    <numFmt numFmtId="199" formatCode="#,##0.0"/>
    <numFmt numFmtId="200" formatCode="0.000%"/>
    <numFmt numFmtId="201" formatCode="&quot;공 사 명: &quot;"/>
    <numFmt numFmtId="202" formatCode="0.0_ "/>
  </numFmts>
  <fonts count="50">
    <font>
      <sz val="11"/>
      <color theme="1"/>
      <name val="굴림체"/>
      <family val="2"/>
      <charset val="129"/>
    </font>
    <font>
      <sz val="11"/>
      <name val="돋움"/>
      <family val="3"/>
      <charset val="129"/>
    </font>
    <font>
      <sz val="8"/>
      <name val="굴림체"/>
      <family val="2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Times New Roman"/>
      <family val="1"/>
    </font>
    <font>
      <sz val="13"/>
      <name val="돋움체"/>
      <family val="3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"/>
      <color indexed="8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명조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굴림체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37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/>
    <xf numFmtId="0" fontId="6" fillId="0" borderId="0"/>
    <xf numFmtId="0" fontId="6" fillId="0" borderId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177" fontId="6" fillId="0" borderId="0" applyFont="0" applyFill="0" applyBorder="0" applyAlignment="0" applyProtection="0"/>
    <xf numFmtId="0" fontId="4" fillId="0" borderId="0"/>
    <xf numFmtId="0" fontId="4" fillId="0" borderId="0"/>
    <xf numFmtId="178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4" fillId="0" borderId="0"/>
    <xf numFmtId="0" fontId="4" fillId="0" borderId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4" fillId="0" borderId="0"/>
    <xf numFmtId="0" fontId="8" fillId="0" borderId="0"/>
    <xf numFmtId="177" fontId="9" fillId="0" borderId="0" applyFont="0" applyFill="0" applyBorder="0" applyAlignment="0" applyProtection="0"/>
    <xf numFmtId="0" fontId="3" fillId="0" borderId="0">
      <alignment horizontal="center" vertical="center"/>
    </xf>
    <xf numFmtId="180" fontId="6" fillId="0" borderId="0">
      <alignment horizontal="center" vertical="center"/>
    </xf>
    <xf numFmtId="181" fontId="10" fillId="0" borderId="0">
      <alignment horizontal="center" vertical="center"/>
    </xf>
    <xf numFmtId="0" fontId="7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0" fontId="13" fillId="0" borderId="0"/>
    <xf numFmtId="0" fontId="1" fillId="0" borderId="0" applyFill="0" applyBorder="0" applyAlignment="0"/>
    <xf numFmtId="0" fontId="15" fillId="0" borderId="0"/>
    <xf numFmtId="0" fontId="16" fillId="2" borderId="2">
      <alignment horizontal="center" wrapText="1"/>
    </xf>
    <xf numFmtId="4" fontId="17" fillId="0" borderId="0">
      <protection locked="0"/>
    </xf>
    <xf numFmtId="38" fontId="18" fillId="0" borderId="0" applyFont="0" applyFill="0" applyBorder="0" applyAlignment="0" applyProtection="0"/>
    <xf numFmtId="182" fontId="1" fillId="0" borderId="0"/>
    <xf numFmtId="183" fontId="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9" fillId="0" borderId="0" applyNumberFormat="0" applyAlignment="0">
      <alignment horizontal="left"/>
    </xf>
    <xf numFmtId="184" fontId="17" fillId="0" borderId="0">
      <protection locked="0"/>
    </xf>
    <xf numFmtId="185" fontId="18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10" fillId="0" borderId="0"/>
    <xf numFmtId="188" fontId="17" fillId="0" borderId="0">
      <protection locked="0"/>
    </xf>
    <xf numFmtId="189" fontId="1" fillId="0" borderId="0"/>
    <xf numFmtId="0" fontId="21" fillId="0" borderId="0" applyNumberFormat="0" applyAlignment="0">
      <alignment horizontal="left"/>
    </xf>
    <xf numFmtId="190" fontId="20" fillId="0" borderId="0" applyFont="0" applyFill="0" applyBorder="0" applyAlignment="0" applyProtection="0"/>
    <xf numFmtId="191" fontId="17" fillId="0" borderId="0">
      <protection locked="0"/>
    </xf>
    <xf numFmtId="177" fontId="6" fillId="0" borderId="0" applyFont="0" applyFill="0" applyBorder="0" applyAlignment="0" applyProtection="0"/>
    <xf numFmtId="38" fontId="22" fillId="3" borderId="0" applyNumberFormat="0" applyBorder="0" applyAlignment="0" applyProtection="0"/>
    <xf numFmtId="0" fontId="23" fillId="0" borderId="0">
      <alignment horizontal="left"/>
    </xf>
    <xf numFmtId="0" fontId="24" fillId="0" borderId="3" applyNumberFormat="0" applyAlignment="0" applyProtection="0">
      <alignment horizontal="left" vertical="center"/>
    </xf>
    <xf numFmtId="0" fontId="24" fillId="0" borderId="4">
      <alignment horizontal="left" vertical="center"/>
    </xf>
    <xf numFmtId="192" fontId="25" fillId="0" borderId="0">
      <protection locked="0"/>
    </xf>
    <xf numFmtId="192" fontId="25" fillId="0" borderId="0">
      <protection locked="0"/>
    </xf>
    <xf numFmtId="10" fontId="22" fillId="3" borderId="1" applyNumberFormat="0" applyBorder="0" applyAlignment="0" applyProtection="0"/>
    <xf numFmtId="177" fontId="5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6" fillId="0" borderId="5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3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194" fontId="17" fillId="0" borderId="0">
      <protection locked="0"/>
    </xf>
    <xf numFmtId="10" fontId="7" fillId="0" borderId="0" applyFont="0" applyFill="0" applyBorder="0" applyAlignment="0" applyProtection="0"/>
    <xf numFmtId="195" fontId="6" fillId="0" borderId="0">
      <protection locked="0"/>
    </xf>
    <xf numFmtId="30" fontId="28" fillId="0" borderId="0" applyNumberFormat="0" applyFill="0" applyBorder="0" applyAlignment="0" applyProtection="0">
      <alignment horizontal="left"/>
    </xf>
    <xf numFmtId="177" fontId="5" fillId="0" borderId="0" applyFont="0" applyFill="0" applyBorder="0" applyAlignment="0" applyProtection="0"/>
    <xf numFmtId="0" fontId="26" fillId="0" borderId="0"/>
    <xf numFmtId="40" fontId="29" fillId="0" borderId="0" applyBorder="0">
      <alignment horizontal="right"/>
    </xf>
    <xf numFmtId="0" fontId="30" fillId="0" borderId="0" applyFill="0" applyBorder="0" applyProtection="0">
      <alignment horizontal="centerContinuous" vertical="center"/>
    </xf>
    <xf numFmtId="0" fontId="31" fillId="3" borderId="0" applyFill="0" applyBorder="0" applyProtection="0">
      <alignment horizontal="center" vertical="center"/>
    </xf>
    <xf numFmtId="192" fontId="17" fillId="0" borderId="6">
      <protection locked="0"/>
    </xf>
    <xf numFmtId="0" fontId="32" fillId="0" borderId="7">
      <alignment horizontal="left"/>
    </xf>
    <xf numFmtId="179" fontId="7" fillId="0" borderId="0" applyFont="0" applyFill="0" applyBorder="0" applyAlignment="0" applyProtection="0"/>
    <xf numFmtId="196" fontId="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" fillId="3" borderId="0" applyFill="0" applyBorder="0" applyProtection="0">
      <alignment horizontal="right"/>
    </xf>
    <xf numFmtId="10" fontId="3" fillId="0" borderId="0" applyFill="0" applyBorder="0" applyProtection="0">
      <alignment horizontal="right"/>
    </xf>
    <xf numFmtId="0" fontId="35" fillId="0" borderId="0"/>
    <xf numFmtId="197" fontId="1" fillId="0" borderId="8" applyBorder="0"/>
    <xf numFmtId="183" fontId="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178" fontId="6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37" fillId="0" borderId="9"/>
    <xf numFmtId="187" fontId="1" fillId="0" borderId="0" applyFont="0" applyFill="0" applyBorder="0" applyAlignment="0" applyProtection="0"/>
    <xf numFmtId="4" fontId="17" fillId="0" borderId="0">
      <protection locked="0"/>
    </xf>
    <xf numFmtId="176" fontId="1" fillId="0" borderId="0">
      <protection locked="0"/>
    </xf>
    <xf numFmtId="0" fontId="6" fillId="0" borderId="0"/>
    <xf numFmtId="198" fontId="1" fillId="0" borderId="0" applyFont="0" applyFill="0" applyBorder="0" applyAlignment="0" applyProtection="0"/>
    <xf numFmtId="199" fontId="6" fillId="3" borderId="0" applyFill="0" applyBorder="0" applyProtection="0">
      <alignment horizontal="right"/>
    </xf>
    <xf numFmtId="0" fontId="6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6" fillId="0" borderId="0">
      <protection locked="0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1" applyNumberFormat="0" applyFill="0" applyProtection="0">
      <alignment vertical="center"/>
    </xf>
    <xf numFmtId="0" fontId="17" fillId="0" borderId="10">
      <protection locked="0"/>
    </xf>
    <xf numFmtId="0" fontId="6" fillId="0" borderId="0">
      <protection locked="0"/>
    </xf>
    <xf numFmtId="176" fontId="1" fillId="0" borderId="0">
      <protection locked="0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6" fillId="0" borderId="13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10" fontId="40" fillId="0" borderId="14" xfId="0" applyNumberFormat="1" applyFont="1" applyBorder="1" applyAlignment="1">
      <alignment horizontal="right" vertical="center"/>
    </xf>
    <xf numFmtId="10" fontId="40" fillId="0" borderId="17" xfId="0" applyNumberFormat="1" applyFont="1" applyBorder="1" applyAlignment="1">
      <alignment horizontal="right" vertical="center"/>
    </xf>
    <xf numFmtId="10" fontId="40" fillId="0" borderId="28" xfId="0" applyNumberFormat="1" applyFont="1" applyBorder="1" applyAlignment="1">
      <alignment horizontal="right" vertical="center"/>
    </xf>
    <xf numFmtId="0" fontId="36" fillId="0" borderId="31" xfId="0" applyFont="1" applyBorder="1" applyAlignment="1">
      <alignment horizontal="center" vertical="center"/>
    </xf>
    <xf numFmtId="10" fontId="40" fillId="0" borderId="12" xfId="0" applyNumberFormat="1" applyFont="1" applyBorder="1" applyAlignment="1">
      <alignment horizontal="right" vertical="center"/>
    </xf>
    <xf numFmtId="0" fontId="36" fillId="0" borderId="26" xfId="0" applyFont="1" applyBorder="1" applyAlignment="1">
      <alignment horizontal="center" vertical="center"/>
    </xf>
    <xf numFmtId="9" fontId="39" fillId="4" borderId="20" xfId="0" applyNumberFormat="1" applyFont="1" applyFill="1" applyBorder="1" applyAlignment="1">
      <alignment horizontal="center" vertical="center"/>
    </xf>
    <xf numFmtId="0" fontId="39" fillId="4" borderId="20" xfId="0" applyFont="1" applyFill="1" applyBorder="1" applyAlignment="1">
      <alignment horizontal="center" vertical="center"/>
    </xf>
    <xf numFmtId="0" fontId="39" fillId="4" borderId="21" xfId="0" applyFont="1" applyFill="1" applyBorder="1" applyAlignment="1">
      <alignment horizontal="center" vertical="center"/>
    </xf>
    <xf numFmtId="10" fontId="40" fillId="0" borderId="20" xfId="0" applyNumberFormat="1" applyFont="1" applyBorder="1" applyAlignment="1">
      <alignment horizontal="right" vertical="center"/>
    </xf>
    <xf numFmtId="0" fontId="36" fillId="0" borderId="32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200" fontId="40" fillId="0" borderId="14" xfId="0" applyNumberFormat="1" applyFont="1" applyBorder="1" applyAlignment="1">
      <alignment horizontal="right" vertical="center"/>
    </xf>
    <xf numFmtId="0" fontId="36" fillId="0" borderId="25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9" fillId="4" borderId="36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 indent="1" shrinkToFit="1"/>
    </xf>
    <xf numFmtId="0" fontId="36" fillId="0" borderId="14" xfId="0" applyFont="1" applyBorder="1" applyAlignment="1">
      <alignment horizontal="left" vertical="center" indent="1" shrinkToFit="1"/>
    </xf>
    <xf numFmtId="0" fontId="36" fillId="0" borderId="17" xfId="0" applyFont="1" applyBorder="1" applyAlignment="1">
      <alignment horizontal="left" vertical="center" indent="1" shrinkToFit="1"/>
    </xf>
    <xf numFmtId="0" fontId="36" fillId="0" borderId="14" xfId="0" applyFont="1" applyBorder="1" applyAlignment="1">
      <alignment horizontal="left" vertical="center" shrinkToFit="1"/>
    </xf>
    <xf numFmtId="0" fontId="36" fillId="0" borderId="28" xfId="0" applyFont="1" applyBorder="1" applyAlignment="1">
      <alignment horizontal="left" vertical="center" indent="1" shrinkToFit="1"/>
    </xf>
    <xf numFmtId="0" fontId="36" fillId="0" borderId="28" xfId="0" applyFont="1" applyBorder="1" applyAlignment="1">
      <alignment horizontal="left" vertical="center" shrinkToFit="1"/>
    </xf>
    <xf numFmtId="0" fontId="36" fillId="0" borderId="20" xfId="0" applyFont="1" applyBorder="1" applyAlignment="1">
      <alignment horizontal="left" vertical="center" indent="1" shrinkToFit="1"/>
    </xf>
    <xf numFmtId="41" fontId="36" fillId="0" borderId="11" xfId="0" applyNumberFormat="1" applyFont="1" applyBorder="1" applyAlignment="1">
      <alignment horizontal="center" vertical="center" shrinkToFit="1"/>
    </xf>
    <xf numFmtId="41" fontId="36" fillId="0" borderId="37" xfId="0" applyNumberFormat="1" applyFont="1" applyBorder="1" applyAlignment="1">
      <alignment horizontal="center" vertical="center" shrinkToFit="1"/>
    </xf>
    <xf numFmtId="0" fontId="36" fillId="0" borderId="7" xfId="0" applyFont="1" applyBorder="1" applyAlignment="1">
      <alignment horizontal="center" vertical="center" shrinkToFit="1"/>
    </xf>
    <xf numFmtId="0" fontId="36" fillId="0" borderId="38" xfId="0" applyFont="1" applyBorder="1" applyAlignment="1">
      <alignment horizontal="center" vertical="center" shrinkToFit="1"/>
    </xf>
    <xf numFmtId="41" fontId="36" fillId="0" borderId="16" xfId="0" applyNumberFormat="1" applyFont="1" applyBorder="1" applyAlignment="1">
      <alignment horizontal="center" vertical="center" shrinkToFit="1"/>
    </xf>
    <xf numFmtId="41" fontId="36" fillId="0" borderId="39" xfId="0" applyNumberFormat="1" applyFont="1" applyBorder="1" applyAlignment="1">
      <alignment horizontal="center" vertical="center" shrinkToFit="1"/>
    </xf>
    <xf numFmtId="41" fontId="36" fillId="0" borderId="7" xfId="0" applyNumberFormat="1" applyFont="1" applyBorder="1" applyAlignment="1">
      <alignment horizontal="center" vertical="center" shrinkToFit="1"/>
    </xf>
    <xf numFmtId="41" fontId="36" fillId="0" borderId="38" xfId="0" applyNumberFormat="1" applyFont="1" applyBorder="1" applyAlignment="1">
      <alignment horizontal="center" vertical="center" shrinkToFit="1"/>
    </xf>
    <xf numFmtId="41" fontId="36" fillId="0" borderId="30" xfId="0" applyNumberFormat="1" applyFont="1" applyBorder="1" applyAlignment="1">
      <alignment horizontal="center" vertical="center" shrinkToFit="1"/>
    </xf>
    <xf numFmtId="41" fontId="36" fillId="0" borderId="40" xfId="0" applyNumberFormat="1" applyFont="1" applyBorder="1" applyAlignment="1">
      <alignment horizontal="center" vertical="center" shrinkToFit="1"/>
    </xf>
    <xf numFmtId="41" fontId="39" fillId="0" borderId="19" xfId="0" applyNumberFormat="1" applyFont="1" applyBorder="1" applyAlignment="1">
      <alignment horizontal="center" vertical="center" shrinkToFit="1"/>
    </xf>
    <xf numFmtId="41" fontId="39" fillId="0" borderId="36" xfId="0" applyNumberFormat="1" applyFont="1" applyBorder="1" applyAlignment="1">
      <alignment horizontal="center" vertical="center" shrinkToFit="1"/>
    </xf>
    <xf numFmtId="0" fontId="36" fillId="4" borderId="19" xfId="0" applyFont="1" applyFill="1" applyBorder="1" applyAlignment="1">
      <alignment horizontal="center" vertical="center"/>
    </xf>
    <xf numFmtId="0" fontId="36" fillId="4" borderId="36" xfId="0" applyFont="1" applyFill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9" fillId="4" borderId="22" xfId="0" applyFont="1" applyFill="1" applyBorder="1" applyAlignment="1">
      <alignment horizontal="center" vertical="center"/>
    </xf>
    <xf numFmtId="0" fontId="39" fillId="4" borderId="23" xfId="0" applyFont="1" applyFill="1" applyBorder="1" applyAlignment="1">
      <alignment horizontal="center" vertical="center"/>
    </xf>
    <xf numFmtId="0" fontId="39" fillId="4" borderId="24" xfId="0" applyFont="1" applyFill="1" applyBorder="1" applyAlignment="1">
      <alignment horizontal="center" vertical="center"/>
    </xf>
    <xf numFmtId="0" fontId="36" fillId="0" borderId="33" xfId="0" applyFont="1" applyBorder="1" applyAlignment="1">
      <alignment horizontal="center" vertical="center" textRotation="255"/>
    </xf>
    <xf numFmtId="0" fontId="36" fillId="0" borderId="27" xfId="0" applyFont="1" applyBorder="1" applyAlignment="1">
      <alignment horizontal="center" vertical="center" textRotation="255"/>
    </xf>
    <xf numFmtId="0" fontId="36" fillId="0" borderId="34" xfId="0" applyFont="1" applyBorder="1" applyAlignment="1">
      <alignment horizontal="center" vertical="center" textRotation="255"/>
    </xf>
    <xf numFmtId="0" fontId="36" fillId="0" borderId="11" xfId="0" applyFont="1" applyBorder="1" applyAlignment="1">
      <alignment horizontal="center" vertical="center" textRotation="255"/>
    </xf>
    <xf numFmtId="0" fontId="36" fillId="0" borderId="7" xfId="0" applyFont="1" applyBorder="1" applyAlignment="1">
      <alignment horizontal="center" vertical="center" textRotation="255"/>
    </xf>
    <xf numFmtId="0" fontId="36" fillId="0" borderId="16" xfId="0" applyFont="1" applyBorder="1" applyAlignment="1">
      <alignment horizontal="center" vertical="center" textRotation="255"/>
    </xf>
    <xf numFmtId="0" fontId="36" fillId="0" borderId="30" xfId="0" applyFont="1" applyBorder="1" applyAlignment="1">
      <alignment horizontal="center" vertical="center" textRotation="255"/>
    </xf>
    <xf numFmtId="0" fontId="36" fillId="0" borderId="11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39" fillId="4" borderId="19" xfId="0" applyFont="1" applyFill="1" applyBorder="1" applyAlignment="1">
      <alignment horizontal="center" vertical="center"/>
    </xf>
    <xf numFmtId="41" fontId="36" fillId="0" borderId="11" xfId="0" applyNumberFormat="1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 indent="1"/>
    </xf>
    <xf numFmtId="0" fontId="36" fillId="0" borderId="14" xfId="0" applyFont="1" applyBorder="1" applyAlignment="1">
      <alignment horizontal="left" vertical="center" indent="1"/>
    </xf>
    <xf numFmtId="41" fontId="36" fillId="0" borderId="16" xfId="0" applyNumberFormat="1" applyFont="1" applyBorder="1" applyAlignment="1">
      <alignment horizontal="center" vertical="center"/>
    </xf>
    <xf numFmtId="0" fontId="36" fillId="0" borderId="17" xfId="0" applyFont="1" applyBorder="1" applyAlignment="1">
      <alignment horizontal="left" vertical="center" indent="1"/>
    </xf>
    <xf numFmtId="41" fontId="36" fillId="0" borderId="7" xfId="0" applyNumberFormat="1" applyFont="1" applyBorder="1" applyAlignment="1">
      <alignment horizontal="center" vertical="center"/>
    </xf>
    <xf numFmtId="0" fontId="36" fillId="0" borderId="14" xfId="0" applyFont="1" applyBorder="1" applyAlignment="1">
      <alignment horizontal="left" vertical="center"/>
    </xf>
    <xf numFmtId="41" fontId="36" fillId="0" borderId="30" xfId="0" applyNumberFormat="1" applyFont="1" applyBorder="1" applyAlignment="1">
      <alignment horizontal="center" vertical="center"/>
    </xf>
    <xf numFmtId="0" fontId="36" fillId="0" borderId="28" xfId="0" applyFont="1" applyBorder="1" applyAlignment="1">
      <alignment horizontal="left" vertical="center" indent="1"/>
    </xf>
    <xf numFmtId="0" fontId="36" fillId="0" borderId="28" xfId="0" applyFont="1" applyBorder="1" applyAlignment="1">
      <alignment horizontal="left" vertical="center"/>
    </xf>
    <xf numFmtId="41" fontId="39" fillId="0" borderId="19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left" vertical="center" indent="1"/>
    </xf>
    <xf numFmtId="0" fontId="39" fillId="0" borderId="0" xfId="0" applyFont="1" applyAlignment="1">
      <alignment horizontal="center" vertical="center"/>
    </xf>
    <xf numFmtId="201" fontId="42" fillId="0" borderId="0" xfId="0" applyNumberFormat="1" applyFont="1" applyAlignment="1">
      <alignment horizontal="left" vertical="center" indent="1"/>
    </xf>
    <xf numFmtId="0" fontId="43" fillId="0" borderId="0" xfId="0" applyFont="1" applyAlignment="1">
      <alignment horizontal="left" vertical="center"/>
    </xf>
    <xf numFmtId="0" fontId="36" fillId="0" borderId="41" xfId="0" applyFont="1" applyBorder="1" applyAlignment="1">
      <alignment horizontal="center" vertical="center"/>
    </xf>
    <xf numFmtId="0" fontId="39" fillId="0" borderId="41" xfId="0" applyFont="1" applyBorder="1" applyAlignment="1">
      <alignment horizontal="left" vertical="center"/>
    </xf>
    <xf numFmtId="0" fontId="42" fillId="5" borderId="1" xfId="0" applyFont="1" applyFill="1" applyBorder="1" applyAlignment="1">
      <alignment horizontal="center" vertical="center"/>
    </xf>
    <xf numFmtId="0" fontId="42" fillId="5" borderId="1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2" fillId="0" borderId="1" xfId="0" applyFont="1" applyBorder="1" applyAlignment="1">
      <alignment horizontal="left" vertical="center" shrinkToFit="1"/>
    </xf>
    <xf numFmtId="0" fontId="43" fillId="0" borderId="1" xfId="0" applyFont="1" applyBorder="1" applyAlignment="1">
      <alignment horizontal="center" vertical="center" shrinkToFit="1"/>
    </xf>
    <xf numFmtId="202" fontId="42" fillId="0" borderId="1" xfId="0" applyNumberFormat="1" applyFont="1" applyBorder="1" applyAlignment="1">
      <alignment horizontal="right" vertical="center" shrinkToFit="1"/>
    </xf>
    <xf numFmtId="41" fontId="42" fillId="0" borderId="1" xfId="136" applyFont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 shrinkToFit="1"/>
    </xf>
    <xf numFmtId="41" fontId="36" fillId="0" borderId="0" xfId="0" applyNumberFormat="1" applyFont="1" applyAlignment="1">
      <alignment horizontal="center" vertical="center"/>
    </xf>
    <xf numFmtId="0" fontId="43" fillId="0" borderId="1" xfId="0" applyFont="1" applyBorder="1" applyAlignment="1">
      <alignment horizontal="left" vertical="center" shrinkToFit="1"/>
    </xf>
    <xf numFmtId="202" fontId="43" fillId="0" borderId="1" xfId="0" applyNumberFormat="1" applyFont="1" applyBorder="1" applyAlignment="1">
      <alignment horizontal="right" vertical="center" shrinkToFit="1"/>
    </xf>
    <xf numFmtId="41" fontId="43" fillId="0" borderId="1" xfId="136" applyFont="1" applyBorder="1" applyAlignment="1">
      <alignment horizontal="center" vertical="center" shrinkToFit="1"/>
    </xf>
    <xf numFmtId="0" fontId="42" fillId="0" borderId="1" xfId="0" applyFont="1" applyBorder="1" applyAlignment="1">
      <alignment horizontal="left" vertical="center"/>
    </xf>
    <xf numFmtId="41" fontId="44" fillId="0" borderId="1" xfId="112" applyFont="1" applyBorder="1" applyAlignment="1">
      <alignment horizontal="center" vertical="center" shrinkToFit="1"/>
    </xf>
    <xf numFmtId="0" fontId="46" fillId="0" borderId="1" xfId="0" applyFont="1" applyBorder="1" applyAlignment="1">
      <alignment horizontal="left" vertical="center" shrinkToFit="1"/>
    </xf>
    <xf numFmtId="0" fontId="46" fillId="0" borderId="1" xfId="0" applyFont="1" applyBorder="1" applyAlignment="1">
      <alignment horizontal="center" vertical="center" shrinkToFit="1"/>
    </xf>
    <xf numFmtId="202" fontId="46" fillId="0" borderId="1" xfId="0" applyNumberFormat="1" applyFont="1" applyBorder="1" applyAlignment="1">
      <alignment horizontal="right" vertical="center" shrinkToFit="1"/>
    </xf>
    <xf numFmtId="41" fontId="46" fillId="0" borderId="1" xfId="136" applyFont="1" applyBorder="1" applyAlignment="1">
      <alignment horizontal="center" vertical="center" shrinkToFi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41" fontId="44" fillId="6" borderId="1" xfId="112" applyFont="1" applyFill="1" applyBorder="1" applyAlignment="1">
      <alignment horizontal="center" vertical="center" shrinkToFit="1"/>
    </xf>
    <xf numFmtId="0" fontId="49" fillId="0" borderId="1" xfId="0" applyFont="1" applyBorder="1" applyAlignment="1">
      <alignment horizontal="center" vertical="center" shrinkToFit="1"/>
    </xf>
    <xf numFmtId="0" fontId="42" fillId="5" borderId="1" xfId="0" applyFont="1" applyFill="1" applyBorder="1" applyAlignment="1">
      <alignment horizontal="center" vertical="center" shrinkToFit="1"/>
    </xf>
    <xf numFmtId="202" fontId="42" fillId="5" borderId="1" xfId="0" applyNumberFormat="1" applyFont="1" applyFill="1" applyBorder="1" applyAlignment="1">
      <alignment horizontal="right" vertical="center" shrinkToFit="1"/>
    </xf>
    <xf numFmtId="41" fontId="42" fillId="5" borderId="1" xfId="136" applyFont="1" applyFill="1" applyBorder="1" applyAlignment="1">
      <alignment horizontal="center" vertical="center" shrinkToFit="1"/>
    </xf>
    <xf numFmtId="41" fontId="36" fillId="0" borderId="0" xfId="136" applyFont="1" applyAlignment="1">
      <alignment horizontal="center" vertical="center"/>
    </xf>
  </cellXfs>
  <cellStyles count="137">
    <cellStyle name="_x0004__x0004__x0019__x001b__x0004_$_x0010__x0010__x0008__x0001_" xfId="4" xr:uid="{00000000-0005-0000-0000-000000000000}"/>
    <cellStyle name="??&amp;O?&amp;H?_x0008__x000f__x0007_?_x0007__x0001__x0001_" xfId="5" xr:uid="{00000000-0005-0000-0000-000001000000}"/>
    <cellStyle name="??&amp;O?&amp;H?_x0008_??_x0007__x0001__x0001_" xfId="6" xr:uid="{00000000-0005-0000-0000-000002000000}"/>
    <cellStyle name="_(3.14) - 영주여자고등학교 급식소 및 다목적강당 증축공사" xfId="7" xr:uid="{00000000-0005-0000-0000-000003000000}"/>
    <cellStyle name="_(가칭)고령중학교 교사 신축공사(파일수정)" xfId="8" xr:uid="{00000000-0005-0000-0000-000004000000}"/>
    <cellStyle name="_(최종본10.18)(가칭)형곡고등학교 교사신축 BTL사업 기본설계용역" xfId="9" xr:uid="{00000000-0005-0000-0000-000005000000}"/>
    <cellStyle name="_건축내역" xfId="10" xr:uid="{00000000-0005-0000-0000-000006000000}"/>
    <cellStyle name="_경량기포콘크리트 일위대가" xfId="11" xr:uid="{00000000-0005-0000-0000-000007000000}"/>
    <cellStyle name="_광평초등학교 도서실 리모델링공사(8.4)" xfId="12" xr:uid="{00000000-0005-0000-0000-000008000000}"/>
    <cellStyle name="_군위내역서(A동)" xfId="13" xr:uid="{00000000-0005-0000-0000-000009000000}"/>
    <cellStyle name="_기계고발주" xfId="14" xr:uid="{00000000-0005-0000-0000-00000A000000}"/>
    <cellStyle name="_노후창호개체공사" xfId="15" xr:uid="{00000000-0005-0000-0000-00000B000000}"/>
    <cellStyle name="_디지펜복수학위연구소(6.11)" xfId="16" xr:uid="{00000000-0005-0000-0000-00000C000000}"/>
    <cellStyle name="_매동초등학교신축공사(2006.11.10)" xfId="17" xr:uid="{00000000-0005-0000-0000-00000D000000}"/>
    <cellStyle name="_산동 농협동로지소 청사 신축공사-1" xfId="18" xr:uid="{00000000-0005-0000-0000-00000E000000}"/>
    <cellStyle name="_산동 농협동로지소 청사 신축공사-1_1" xfId="19" xr:uid="{00000000-0005-0000-0000-00000F000000}"/>
    <cellStyle name="_설계서 용지" xfId="20" xr:uid="{00000000-0005-0000-0000-000010000000}"/>
    <cellStyle name="_정보관건축내역(2층완성)" xfId="21" xr:uid="{00000000-0005-0000-0000-000011000000}"/>
    <cellStyle name="_천체투영실설치공사" xfId="22" xr:uid="{00000000-0005-0000-0000-000012000000}"/>
    <cellStyle name="_표지" xfId="23" xr:uid="{00000000-0005-0000-0000-000013000000}"/>
    <cellStyle name="_표지_1" xfId="24" xr:uid="{00000000-0005-0000-0000-000014000000}"/>
    <cellStyle name="¤@?e_TEST-1 " xfId="25" xr:uid="{00000000-0005-0000-0000-000015000000}"/>
    <cellStyle name="_x0007__x0009__x000d__x000d_­­_x0007__x0009_­" xfId="26" xr:uid="{00000000-0005-0000-0000-000016000000}"/>
    <cellStyle name="1" xfId="27" xr:uid="{00000000-0005-0000-0000-000017000000}"/>
    <cellStyle name="1_시민계략공사" xfId="28" xr:uid="{00000000-0005-0000-0000-000018000000}"/>
    <cellStyle name="1_시민계략공사_전기-한남" xfId="29" xr:uid="{00000000-0005-0000-0000-000019000000}"/>
    <cellStyle name="19990216" xfId="30" xr:uid="{00000000-0005-0000-0000-00001A000000}"/>
    <cellStyle name="A¨­￠￢￠O [0]_INQUIRY ￠?￥i¨u¡AAⓒ￢Aⓒª " xfId="31" xr:uid="{00000000-0005-0000-0000-00001B000000}"/>
    <cellStyle name="A¨­￠￢￠O_INQUIRY ￠?￥i¨u¡AAⓒ￢Aⓒª " xfId="32" xr:uid="{00000000-0005-0000-0000-00001C000000}"/>
    <cellStyle name="AeE­ [0]_INQUIRY ¿μ¾÷AßAø " xfId="33" xr:uid="{00000000-0005-0000-0000-00001D000000}"/>
    <cellStyle name="AeE­_INQUIRY ¿μ¾÷AßAø " xfId="34" xr:uid="{00000000-0005-0000-0000-00001E000000}"/>
    <cellStyle name="AeE¡ⓒ [0]_INQUIRY ￠?￥i¨u¡AAⓒ￢Aⓒª " xfId="35" xr:uid="{00000000-0005-0000-0000-00001F000000}"/>
    <cellStyle name="AeE¡ⓒ_INQUIRY ￠?￥i¨u¡AAⓒ￢Aⓒª " xfId="36" xr:uid="{00000000-0005-0000-0000-000020000000}"/>
    <cellStyle name="AoA¤μCAo ¾EA½" xfId="37" xr:uid="{00000000-0005-0000-0000-000021000000}"/>
    <cellStyle name="AÞ¸¶ [0]_INQUIRY ¿μ¾÷AßAø " xfId="38" xr:uid="{00000000-0005-0000-0000-000022000000}"/>
    <cellStyle name="AÞ¸¶_INQUIRY ¿μ¾÷AßAø " xfId="39" xr:uid="{00000000-0005-0000-0000-000023000000}"/>
    <cellStyle name="C¡IA¨ª_¡ic¨u¡A¨￢I¨￢¡Æ AN¡Æe " xfId="40" xr:uid="{00000000-0005-0000-0000-000024000000}"/>
    <cellStyle name="C￥AØ_¿μ¾÷CoE² " xfId="41" xr:uid="{00000000-0005-0000-0000-000025000000}"/>
    <cellStyle name="Calc Currency (0)" xfId="42" xr:uid="{00000000-0005-0000-0000-000026000000}"/>
    <cellStyle name="category" xfId="43" xr:uid="{00000000-0005-0000-0000-000027000000}"/>
    <cellStyle name="Column Heading" xfId="44" xr:uid="{00000000-0005-0000-0000-000028000000}"/>
    <cellStyle name="Comma" xfId="45" xr:uid="{00000000-0005-0000-0000-000029000000}"/>
    <cellStyle name="Comma [0]" xfId="46" xr:uid="{00000000-0005-0000-0000-00002A000000}"/>
    <cellStyle name="comma zerodec" xfId="47" xr:uid="{00000000-0005-0000-0000-00002B000000}"/>
    <cellStyle name="Comma_ SG&amp;A Bridge " xfId="48" xr:uid="{00000000-0005-0000-0000-00002C000000}"/>
    <cellStyle name="Comm뼬_E&amp;ONW2" xfId="49" xr:uid="{00000000-0005-0000-0000-00002D000000}"/>
    <cellStyle name="Copied" xfId="50" xr:uid="{00000000-0005-0000-0000-00002E000000}"/>
    <cellStyle name="Currency" xfId="51" xr:uid="{00000000-0005-0000-0000-00002F000000}"/>
    <cellStyle name="Currency [0]" xfId="52" xr:uid="{00000000-0005-0000-0000-000030000000}"/>
    <cellStyle name="Currency_ SG&amp;A Bridge " xfId="53" xr:uid="{00000000-0005-0000-0000-000031000000}"/>
    <cellStyle name="Currency1" xfId="54" xr:uid="{00000000-0005-0000-0000-000032000000}"/>
    <cellStyle name="Date" xfId="55" xr:uid="{00000000-0005-0000-0000-000033000000}"/>
    <cellStyle name="Dollar (zero dec)" xfId="56" xr:uid="{00000000-0005-0000-0000-000034000000}"/>
    <cellStyle name="Entered" xfId="57" xr:uid="{00000000-0005-0000-0000-000035000000}"/>
    <cellStyle name="Euro" xfId="58" xr:uid="{00000000-0005-0000-0000-000036000000}"/>
    <cellStyle name="Fixed" xfId="59" xr:uid="{00000000-0005-0000-0000-000037000000}"/>
    <cellStyle name="ǦǦ_x0003_" xfId="60" xr:uid="{00000000-0005-0000-0000-000038000000}"/>
    <cellStyle name="Grey" xfId="61" xr:uid="{00000000-0005-0000-0000-000039000000}"/>
    <cellStyle name="HEADER" xfId="62" xr:uid="{00000000-0005-0000-0000-00003A000000}"/>
    <cellStyle name="Header1" xfId="63" xr:uid="{00000000-0005-0000-0000-00003B000000}"/>
    <cellStyle name="Header2" xfId="64" xr:uid="{00000000-0005-0000-0000-00003C000000}"/>
    <cellStyle name="Heading1" xfId="65" xr:uid="{00000000-0005-0000-0000-00003D000000}"/>
    <cellStyle name="Heading2" xfId="66" xr:uid="{00000000-0005-0000-0000-00003E000000}"/>
    <cellStyle name="Input [yellow]" xfId="67" xr:uid="{00000000-0005-0000-0000-00003F000000}"/>
    <cellStyle name="_x0001__x0002_ĵĵ_x0007__x0009_ĵĵ_x000d__x000d_ƨƬ_x0001__x0002_ƨƬ_x0007__x000d_ǒǓ_x0009__x000d_ǜǜ_x000d__x000d_ǪǪ_x0007__x0007__x0005__x0005__x0010__x0001_ဠ" xfId="68" xr:uid="{00000000-0005-0000-0000-000040000000}"/>
    <cellStyle name="Milliers [0]_Arabian Spec" xfId="69" xr:uid="{00000000-0005-0000-0000-000041000000}"/>
    <cellStyle name="Milliers_Arabian Spec" xfId="70" xr:uid="{00000000-0005-0000-0000-000042000000}"/>
    <cellStyle name="Model" xfId="71" xr:uid="{00000000-0005-0000-0000-000043000000}"/>
    <cellStyle name="Mon?aire [0]_Arabian Spec" xfId="72" xr:uid="{00000000-0005-0000-0000-000044000000}"/>
    <cellStyle name="Mon?aire_Arabian Spec" xfId="73" xr:uid="{00000000-0005-0000-0000-000045000000}"/>
    <cellStyle name="Normal - Style1" xfId="74" xr:uid="{00000000-0005-0000-0000-000046000000}"/>
    <cellStyle name="Normal - Style2" xfId="75" xr:uid="{00000000-0005-0000-0000-000047000000}"/>
    <cellStyle name="Normal - Style3" xfId="76" xr:uid="{00000000-0005-0000-0000-000048000000}"/>
    <cellStyle name="Normal - Style4" xfId="77" xr:uid="{00000000-0005-0000-0000-000049000000}"/>
    <cellStyle name="Normal - Style5" xfId="78" xr:uid="{00000000-0005-0000-0000-00004A000000}"/>
    <cellStyle name="Normal - Style6" xfId="79" xr:uid="{00000000-0005-0000-0000-00004B000000}"/>
    <cellStyle name="Normal - Style7" xfId="80" xr:uid="{00000000-0005-0000-0000-00004C000000}"/>
    <cellStyle name="Normal - Style8" xfId="81" xr:uid="{00000000-0005-0000-0000-00004D000000}"/>
    <cellStyle name="Normal_ SG&amp;A Bridge " xfId="82" xr:uid="{00000000-0005-0000-0000-00004E000000}"/>
    <cellStyle name="Percent" xfId="83" xr:uid="{00000000-0005-0000-0000-00004F000000}"/>
    <cellStyle name="Percent [2]" xfId="84" xr:uid="{00000000-0005-0000-0000-000050000000}"/>
    <cellStyle name="Percent_내역서양식" xfId="85" xr:uid="{00000000-0005-0000-0000-000051000000}"/>
    <cellStyle name="RevList" xfId="86" xr:uid="{00000000-0005-0000-0000-000052000000}"/>
    <cellStyle name="_x0001__x0002_ƨƬ_x0007__x000d_ǒǓ_x0009__x000d_ǜǜ_x000d__x000d_ǪǪ_x0007__x0007__x0005__x0005__x0010__x0001_ဠ" xfId="87" xr:uid="{00000000-0005-0000-0000-000053000000}"/>
    <cellStyle name="subhead" xfId="88" xr:uid="{00000000-0005-0000-0000-000054000000}"/>
    <cellStyle name="Subtotal" xfId="89" xr:uid="{00000000-0005-0000-0000-000055000000}"/>
    <cellStyle name="title [1]" xfId="90" xr:uid="{00000000-0005-0000-0000-000056000000}"/>
    <cellStyle name="title [2]" xfId="91" xr:uid="{00000000-0005-0000-0000-000057000000}"/>
    <cellStyle name="Total" xfId="92" xr:uid="{00000000-0005-0000-0000-000058000000}"/>
    <cellStyle name="UM" xfId="93" xr:uid="{00000000-0005-0000-0000-000059000000}"/>
    <cellStyle name="_x0010__x0001_ဠ" xfId="94" xr:uid="{00000000-0005-0000-0000-00005A000000}"/>
    <cellStyle name="고정소숫점" xfId="95" xr:uid="{00000000-0005-0000-0000-00005B000000}"/>
    <cellStyle name="고정출력1" xfId="96" xr:uid="{00000000-0005-0000-0000-00005C000000}"/>
    <cellStyle name="고정출력2" xfId="97" xr:uid="{00000000-0005-0000-0000-00005D000000}"/>
    <cellStyle name="날짜" xfId="98" xr:uid="{00000000-0005-0000-0000-00005E000000}"/>
    <cellStyle name="달러" xfId="99" xr:uid="{00000000-0005-0000-0000-00005F000000}"/>
    <cellStyle name="뒤에 오는 하이퍼링크_가창중학교 교사 환경개선 사업공사" xfId="100" xr:uid="{00000000-0005-0000-0000-000060000000}"/>
    <cellStyle name="똿뗦먛귟 [0.00]_PRODUCT DETAIL Q1" xfId="101" xr:uid="{00000000-0005-0000-0000-000061000000}"/>
    <cellStyle name="똿뗦먛귟_PRODUCT DETAIL Q1" xfId="102" xr:uid="{00000000-0005-0000-0000-000062000000}"/>
    <cellStyle name="믅됞 [0.00]_PRODUCT DETAIL Q1" xfId="103" xr:uid="{00000000-0005-0000-0000-000063000000}"/>
    <cellStyle name="믅됞_PRODUCT DETAIL Q1" xfId="104" xr:uid="{00000000-0005-0000-0000-000064000000}"/>
    <cellStyle name="백분율 [0]" xfId="105" xr:uid="{00000000-0005-0000-0000-000065000000}"/>
    <cellStyle name="백분율 [2]" xfId="106" xr:uid="{00000000-0005-0000-0000-000066000000}"/>
    <cellStyle name="백분율 2" xfId="3" xr:uid="{00000000-0005-0000-0000-000067000000}"/>
    <cellStyle name="뷭?_?긚??_1" xfId="107" xr:uid="{00000000-0005-0000-0000-000068000000}"/>
    <cellStyle name="빨강" xfId="108" xr:uid="{00000000-0005-0000-0000-000069000000}"/>
    <cellStyle name="숫자(R)" xfId="109" xr:uid="{00000000-0005-0000-0000-00006A000000}"/>
    <cellStyle name="쉼표 [0]" xfId="136" builtinId="6"/>
    <cellStyle name="쉼표 [0] 2" xfId="110" xr:uid="{00000000-0005-0000-0000-00006C000000}"/>
    <cellStyle name="쉼표 [0] 2 2" xfId="2" xr:uid="{00000000-0005-0000-0000-00006D000000}"/>
    <cellStyle name="쉼표 [0] 2 2 2" xfId="135" xr:uid="{DA402A53-B65C-4865-A032-865F2E595B53}"/>
    <cellStyle name="쉼표 [0] 3" xfId="111" xr:uid="{00000000-0005-0000-0000-00006E000000}"/>
    <cellStyle name="쉼표 [0] 4" xfId="112" xr:uid="{00000000-0005-0000-0000-00006F000000}"/>
    <cellStyle name="쉼표 [0] 5" xfId="113" xr:uid="{00000000-0005-0000-0000-000070000000}"/>
    <cellStyle name="스타일 1" xfId="114" xr:uid="{00000000-0005-0000-0000-000071000000}"/>
    <cellStyle name="스타일 2" xfId="115" xr:uid="{00000000-0005-0000-0000-000072000000}"/>
    <cellStyle name="스타일 3" xfId="116" xr:uid="{00000000-0005-0000-0000-000073000000}"/>
    <cellStyle name="스타일 4" xfId="117" xr:uid="{00000000-0005-0000-0000-000074000000}"/>
    <cellStyle name="안건회계법인" xfId="118" xr:uid="{00000000-0005-0000-0000-000075000000}"/>
    <cellStyle name="원" xfId="119" xr:uid="{00000000-0005-0000-0000-000076000000}"/>
    <cellStyle name="자리수" xfId="120" xr:uid="{00000000-0005-0000-0000-000077000000}"/>
    <cellStyle name="자리수0" xfId="121" xr:uid="{00000000-0005-0000-0000-000078000000}"/>
    <cellStyle name="지정되지 않음" xfId="122" xr:uid="{00000000-0005-0000-0000-000079000000}"/>
    <cellStyle name="콤마 [0]" xfId="123" xr:uid="{00000000-0005-0000-0000-00007A000000}"/>
    <cellStyle name="콤마 [2]" xfId="124" xr:uid="{00000000-0005-0000-0000-00007B000000}"/>
    <cellStyle name="콤마_  종  합  " xfId="125" xr:uid="{00000000-0005-0000-0000-00007C000000}"/>
    <cellStyle name="통화 [0] 2" xfId="126" xr:uid="{00000000-0005-0000-0000-00007D000000}"/>
    <cellStyle name="퍼센트" xfId="127" xr:uid="{00000000-0005-0000-0000-00007E000000}"/>
    <cellStyle name="표준" xfId="0" builtinId="0"/>
    <cellStyle name="표준 2" xfId="1" xr:uid="{00000000-0005-0000-0000-000080000000}"/>
    <cellStyle name="표준 2 2" xfId="128" xr:uid="{00000000-0005-0000-0000-000081000000}"/>
    <cellStyle name="표준 3" xfId="129" xr:uid="{00000000-0005-0000-0000-000082000000}"/>
    <cellStyle name="표준 4" xfId="130" xr:uid="{00000000-0005-0000-0000-000083000000}"/>
    <cellStyle name="표준2" xfId="131" xr:uid="{00000000-0005-0000-0000-000084000000}"/>
    <cellStyle name="합산" xfId="132" xr:uid="{00000000-0005-0000-0000-000085000000}"/>
    <cellStyle name="화폐기호" xfId="133" xr:uid="{00000000-0005-0000-0000-000086000000}"/>
    <cellStyle name="화폐기호0" xfId="134" xr:uid="{00000000-0005-0000-0000-00008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~ing\&#45432;&#52380;&#44053;&#45817;%20&#44061;&#49437;,%20&#54868;&#51109;&#49892;%20&#54872;&#44221;&#44060;&#49440;%20&#44277;&#49324;\03_&#45236;&#50669;\&#45432;&#52380;&#44053;&#45817;%20&#44061;&#49437;%20&#54872;&#44221;&#44060;&#49440;%20&#44277;&#49324;.xlsx" TargetMode="External"/><Relationship Id="rId1" Type="http://schemas.openxmlformats.org/officeDocument/2006/relationships/externalLinkPath" Target="/~ing/&#45432;&#52380;&#44053;&#45817;%20&#44061;&#49437;,%20&#54868;&#51109;&#49892;%20&#54872;&#44221;&#44060;&#49440;%20&#44277;&#49324;/03_&#45236;&#50669;/&#45432;&#52380;&#44053;&#45817;%20&#44061;&#49437;%20&#54872;&#44221;&#44060;&#49440;%20&#44277;&#49324;.xlsx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~ing\&#45432;&#52380;&#44053;&#45817;%20&#44061;&#49437;,%20&#54868;&#51109;&#49892;%20&#54872;&#44221;&#44060;&#49440;%20&#44277;&#49324;\02_&#46020;&#47732;_&#45236;&#50669;_&#47928;&#49436;(&#54868;&#51109;&#49892;(&#49380;&#50892;&#51109;)&#54872;&#44221;&#44060;&#49440;)\02_&#45236;&#50669;\&#45432;&#52380;&#44053;&#45817;%20&#54868;&#51109;&#49892;%20&#54872;&#44221;&#44060;&#49440;%20&#44277;&#49324;-1.xlsx" TargetMode="External"/><Relationship Id="rId1" Type="http://schemas.openxmlformats.org/officeDocument/2006/relationships/externalLinkPath" Target="/~ing/&#45432;&#52380;&#44053;&#45817;%20&#44061;&#49437;,%20&#54868;&#51109;&#49892;%20&#54872;&#44221;&#44060;&#49440;%20&#44277;&#49324;/02_&#46020;&#47732;_&#45236;&#50669;_&#47928;&#49436;(&#54868;&#51109;&#49892;(&#49380;&#50892;&#51109;)&#54872;&#44221;&#44060;&#49440;)/02_&#45236;&#50669;/&#45432;&#52380;&#44053;&#45817;%20&#54868;&#51109;&#49892;%20&#54872;&#44221;&#44060;&#49440;%20&#44277;&#49324;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전기실및집수정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기기리스트"/>
      <sheetName val="Sheet17"/>
      <sheetName val="가설건물"/>
      <sheetName val="2공구수량"/>
      <sheetName val="UEC영화관본공사내역"/>
      <sheetName val="BOJUNGGM"/>
      <sheetName val="L-type"/>
      <sheetName val="금액내역서"/>
      <sheetName val="내역표지"/>
      <sheetName val="아파트 "/>
      <sheetName val="자재단가"/>
      <sheetName val="제경비"/>
      <sheetName val="Macro1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Macro(전선)"/>
      <sheetName val="전기일위대가"/>
      <sheetName val="소비자가"/>
      <sheetName val="DATE"/>
      <sheetName val="조명시설"/>
      <sheetName val="단가표"/>
      <sheetName val="설계내역서"/>
      <sheetName val="tggwan(mac)"/>
      <sheetName val="TABLE"/>
      <sheetName val="FB25JN"/>
      <sheetName val="일위대가(가설)"/>
      <sheetName val="CC16-내역서"/>
      <sheetName val="개소별수량산출"/>
      <sheetName val="ITEM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LOPCALC"/>
      <sheetName val="관리사무소"/>
      <sheetName val="노임단가"/>
      <sheetName val="부하계산서"/>
      <sheetName val="MOTOR"/>
      <sheetName val="SUNGNAM1"/>
      <sheetName val="인허가수행 Schedule"/>
      <sheetName val="품셈기준"/>
      <sheetName val="BI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DATA"/>
      <sheetName val="덕전리"/>
      <sheetName val="금액내역서"/>
      <sheetName val="6PILE  (돌출)"/>
      <sheetName val="단면 (2)"/>
      <sheetName val="원가계산(건축)-출력 (건설폐기물처리비)"/>
      <sheetName val="수로단위수량"/>
      <sheetName val="총괄내역서"/>
      <sheetName val="경영상태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수량산출"/>
      <sheetName val="#REF"/>
      <sheetName val="03단가대비(내역자료)"/>
      <sheetName val="을"/>
      <sheetName val="건축내역"/>
      <sheetName val="내역서(건축)"/>
      <sheetName val="수량산출서"/>
      <sheetName val="내역"/>
      <sheetName val="중기일위대가"/>
      <sheetName val="내역서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날개벽수량표"/>
      <sheetName val="계양가시설"/>
      <sheetName val="평가데이터"/>
      <sheetName val="22전선(P)"/>
      <sheetName val="22전선(L)"/>
      <sheetName val="22전선(R)"/>
      <sheetName val="한강운반비"/>
      <sheetName val="설계예시"/>
      <sheetName val="노임단가"/>
      <sheetName val="AS포장복구 "/>
      <sheetName val="데리네이타현황"/>
      <sheetName val="북제주원가"/>
      <sheetName val="단가"/>
      <sheetName val="시설물일위"/>
      <sheetName val="잡비계산"/>
      <sheetName val="원가계산서"/>
      <sheetName val="일반문틀 설치"/>
      <sheetName val="샌딩 에폭시 도장"/>
      <sheetName val="스텐문틀설치"/>
      <sheetName val="DATE"/>
      <sheetName val="관급자재대"/>
      <sheetName val="토목(대안)"/>
      <sheetName val="시설용량"/>
      <sheetName val="삭제금지단가"/>
      <sheetName val="EP0618"/>
      <sheetName val="일위대가목차"/>
      <sheetName val="Total"/>
      <sheetName val="평내중"/>
      <sheetName val="총괄내역"/>
      <sheetName val="총 원가계산"/>
      <sheetName val="예총"/>
      <sheetName val="입력"/>
      <sheetName val="경비_원본"/>
      <sheetName val="9."/>
      <sheetName val="각형맨홀"/>
      <sheetName val="케이블"/>
      <sheetName val="대치판정"/>
      <sheetName val="원가"/>
      <sheetName val="기타 정보통신공사"/>
      <sheetName val="설계명세서"/>
      <sheetName val="준검 내역서"/>
      <sheetName val="직재"/>
      <sheetName val="재집"/>
      <sheetName val="단가산출서 (2)"/>
      <sheetName val="단가산출서"/>
      <sheetName val="기존단가 (2)"/>
      <sheetName val="노무비"/>
      <sheetName val="AP1"/>
      <sheetName val="물가시세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01"/>
      <sheetName val="실행철강하도"/>
      <sheetName val="일위대가표"/>
      <sheetName val="6동"/>
      <sheetName val="오억미만"/>
      <sheetName val="인건-측정"/>
      <sheetName val="현장경비"/>
      <sheetName val="1.토공집계표"/>
      <sheetName val="BOX 단위수량"/>
      <sheetName val="박스제원"/>
      <sheetName val="입출재고현황 (2)"/>
      <sheetName val="교각(P1)수량"/>
      <sheetName val="손익분석"/>
      <sheetName val="MACRO(MCC)"/>
      <sheetName val="건축2"/>
      <sheetName val="가로등"/>
      <sheetName val="덕전리"/>
      <sheetName val="계획금액"/>
      <sheetName val="base"/>
      <sheetName val="48일위"/>
      <sheetName val="관급_File"/>
      <sheetName val="table"/>
      <sheetName val="(전남)시범지구 운영실적 및 결과분석(8월까지)"/>
      <sheetName val="빌딩 안내"/>
      <sheetName val="ELECTRIC"/>
      <sheetName val="대,유,램"/>
      <sheetName val="단가조사"/>
      <sheetName val="DATA"/>
      <sheetName val="세부내역(직접인건비)"/>
      <sheetName val="내역서1"/>
      <sheetName val="간선계산"/>
      <sheetName val="Sheet6"/>
      <sheetName val="수리보고서비"/>
      <sheetName val="가설공사비"/>
      <sheetName val="도로구조공사비"/>
      <sheetName val="도로토공공사비"/>
      <sheetName val="여수토공사비"/>
      <sheetName val="준공정산"/>
      <sheetName val="관리비비계상"/>
      <sheetName val="일위목록"/>
      <sheetName val="22일위"/>
      <sheetName val="물가자료"/>
      <sheetName val="경비"/>
      <sheetName val="산출내역서집계표"/>
      <sheetName val="2000전체분"/>
      <sheetName val="2000년1차"/>
      <sheetName val="연습"/>
      <sheetName val="주소"/>
      <sheetName val="3BL공동구 수량"/>
      <sheetName val="정부노임단가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관급"/>
      <sheetName val="내역(APT)"/>
      <sheetName val="일위집계표"/>
      <sheetName val="101동"/>
      <sheetName val="표지"/>
      <sheetName val="GAS"/>
      <sheetName val="왕십리방향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예산명세서"/>
      <sheetName val="자료입력"/>
      <sheetName val="하수급견적대비"/>
      <sheetName val="단가대비"/>
      <sheetName val="우수받이"/>
      <sheetName val="견적"/>
      <sheetName val="POL6차-PIPING"/>
      <sheetName val="절감계산(보일러)"/>
      <sheetName val="G.R300경비"/>
      <sheetName val="MOTOR"/>
      <sheetName val="DATA1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전차선로 물량표"/>
      <sheetName val="실행(표지,갑,을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코드"/>
      <sheetName val="원형1호맨홀토공수량"/>
      <sheetName val="집수정(600-700)"/>
      <sheetName val="자재단가"/>
      <sheetName val="장비경비"/>
      <sheetName val="대림경상68억"/>
      <sheetName val="일위-1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사통"/>
      <sheetName val="공내역"/>
      <sheetName val="변수값"/>
      <sheetName val="중기상차"/>
      <sheetName val="AS복구"/>
      <sheetName val="중기터파기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단가 (2)"/>
      <sheetName val="제일안과"/>
      <sheetName val="노임단가"/>
      <sheetName val="식재수량표"/>
      <sheetName val="수목단가"/>
      <sheetName val="시설수량표"/>
      <sheetName val="일위목록"/>
      <sheetName val="자재단가"/>
      <sheetName val="Total"/>
      <sheetName val="약품공급2"/>
      <sheetName val="안전장치"/>
      <sheetName val="삭제금지단가"/>
      <sheetName val="원가계산서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SAM"/>
      <sheetName val="역T형교대(말뚝기초)"/>
      <sheetName val="구체"/>
      <sheetName val="좌측날개벽"/>
      <sheetName val="우측날개벽"/>
      <sheetName val="공사개요"/>
      <sheetName val="건축"/>
      <sheetName val="원가"/>
      <sheetName val="ELECTRIC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갑지"/>
      <sheetName val="최초설계"/>
      <sheetName val="구조물철거타공정이월"/>
      <sheetName val="입출재고현황 (2)"/>
      <sheetName val="SLAB&quot;1&quot;"/>
      <sheetName val="재노경"/>
      <sheetName val="정부노임"/>
      <sheetName val="방화산출"/>
      <sheetName val="중기손료"/>
      <sheetName val="2000전체분"/>
      <sheetName val="2000년1차"/>
      <sheetName val="토목공사"/>
      <sheetName val="건축공사"/>
      <sheetName val="토목집계표"/>
      <sheetName val="H-PILE수량집계"/>
      <sheetName val="공사원가계산서"/>
      <sheetName val="도급예산내역서총괄표"/>
      <sheetName val="내역서 제출"/>
      <sheetName val="요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"/>
      <sheetName val="개요"/>
      <sheetName val="단가"/>
      <sheetName val="추가예산"/>
      <sheetName val="코드"/>
      <sheetName val="DDD"/>
      <sheetName val="기초자료입력"/>
      <sheetName val="금융비용"/>
      <sheetName val="시화점실행"/>
      <sheetName val="내역서"/>
      <sheetName val="집계"/>
      <sheetName val="위치"/>
      <sheetName val="산출내역서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  <sheetName val="단가조사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설계서용지"/>
      <sheetName val="집계표"/>
      <sheetName val="원가계산서"/>
      <sheetName val="건축_내역"/>
      <sheetName val="원가(약식)"/>
      <sheetName val="기계설비_내역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설계서용지"/>
      <sheetName val="집계표"/>
      <sheetName val="원가계산서"/>
      <sheetName val="건축_내역"/>
      <sheetName val="원가(약식)"/>
      <sheetName val="기계설비_내역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79998168889431442"/>
  </sheetPr>
  <dimension ref="A1:I28"/>
  <sheetViews>
    <sheetView tabSelected="1" view="pageBreakPreview" zoomScaleNormal="100" zoomScaleSheetLayoutView="100" workbookViewId="0">
      <selection activeCell="K11" sqref="K11"/>
    </sheetView>
  </sheetViews>
  <sheetFormatPr defaultRowHeight="21.95" customHeight="1"/>
  <cols>
    <col min="1" max="2" width="4.625" style="1" customWidth="1"/>
    <col min="3" max="3" width="20.625" style="1" customWidth="1"/>
    <col min="4" max="6" width="15.625" style="1" customWidth="1"/>
    <col min="7" max="7" width="10.625" style="1" customWidth="1"/>
    <col min="8" max="8" width="40.625" style="1" customWidth="1"/>
    <col min="9" max="9" width="13.625" style="1" customWidth="1"/>
    <col min="10" max="16384" width="9" style="1"/>
  </cols>
  <sheetData>
    <row r="1" spans="1:9" ht="20.100000000000001" customHeight="1">
      <c r="A1" s="51" t="s">
        <v>1</v>
      </c>
      <c r="B1" s="51"/>
      <c r="C1" s="51"/>
      <c r="D1" s="51"/>
      <c r="E1" s="51"/>
      <c r="F1" s="51"/>
      <c r="G1" s="51"/>
      <c r="H1" s="51"/>
      <c r="I1" s="51"/>
    </row>
    <row r="2" spans="1:9" ht="15" customHeight="1">
      <c r="A2" s="2" t="s">
        <v>25</v>
      </c>
      <c r="B2" s="2"/>
      <c r="C2" s="2" t="s">
        <v>33</v>
      </c>
      <c r="D2" s="2"/>
      <c r="E2" s="2"/>
      <c r="F2" s="2"/>
      <c r="G2" s="2"/>
      <c r="H2" s="2"/>
      <c r="I2" s="2"/>
    </row>
    <row r="3" spans="1:9" ht="18.95" customHeight="1">
      <c r="A3" s="52"/>
      <c r="B3" s="53"/>
      <c r="C3" s="54"/>
      <c r="D3" s="46" t="s">
        <v>34</v>
      </c>
      <c r="E3" s="47" t="s">
        <v>35</v>
      </c>
      <c r="F3" s="26" t="s">
        <v>0</v>
      </c>
      <c r="G3" s="13" t="s">
        <v>2</v>
      </c>
      <c r="H3" s="14" t="s">
        <v>3</v>
      </c>
      <c r="I3" s="15" t="s">
        <v>4</v>
      </c>
    </row>
    <row r="4" spans="1:9" ht="18" customHeight="1">
      <c r="A4" s="55" t="s">
        <v>18</v>
      </c>
      <c r="B4" s="58" t="s">
        <v>26</v>
      </c>
      <c r="C4" s="17" t="s">
        <v>5</v>
      </c>
      <c r="D4" s="34"/>
      <c r="E4" s="34"/>
      <c r="F4" s="35">
        <f>D4+E4</f>
        <v>0</v>
      </c>
      <c r="G4" s="11"/>
      <c r="H4" s="27"/>
      <c r="I4" s="3"/>
    </row>
    <row r="5" spans="1:9" ht="18" customHeight="1">
      <c r="A5" s="56"/>
      <c r="B5" s="59"/>
      <c r="C5" s="18" t="s">
        <v>6</v>
      </c>
      <c r="D5" s="36"/>
      <c r="E5" s="36"/>
      <c r="F5" s="37"/>
      <c r="G5" s="7"/>
      <c r="H5" s="28"/>
      <c r="I5" s="4"/>
    </row>
    <row r="6" spans="1:9" ht="18" customHeight="1">
      <c r="A6" s="56"/>
      <c r="B6" s="59"/>
      <c r="C6" s="18" t="s">
        <v>7</v>
      </c>
      <c r="D6" s="36"/>
      <c r="E6" s="36"/>
      <c r="F6" s="37"/>
      <c r="G6" s="7"/>
      <c r="H6" s="28"/>
      <c r="I6" s="4"/>
    </row>
    <row r="7" spans="1:9" ht="18" customHeight="1">
      <c r="A7" s="56"/>
      <c r="B7" s="60"/>
      <c r="C7" s="12" t="s">
        <v>8</v>
      </c>
      <c r="D7" s="38">
        <f>SUM(D4:D6)</f>
        <v>0</v>
      </c>
      <c r="E7" s="38">
        <f>SUM(E4:E6)</f>
        <v>0</v>
      </c>
      <c r="F7" s="39">
        <f t="shared" ref="F7:F12" si="0">D7+E7</f>
        <v>0</v>
      </c>
      <c r="G7" s="8"/>
      <c r="H7" s="29"/>
      <c r="I7" s="5"/>
    </row>
    <row r="8" spans="1:9" ht="18" customHeight="1">
      <c r="A8" s="56"/>
      <c r="B8" s="58" t="s">
        <v>27</v>
      </c>
      <c r="C8" s="17" t="s">
        <v>9</v>
      </c>
      <c r="D8" s="34"/>
      <c r="E8" s="34"/>
      <c r="F8" s="35">
        <f t="shared" si="0"/>
        <v>0</v>
      </c>
      <c r="G8" s="11"/>
      <c r="H8" s="27"/>
      <c r="I8" s="3"/>
    </row>
    <row r="9" spans="1:9" ht="18" customHeight="1">
      <c r="A9" s="56"/>
      <c r="B9" s="59"/>
      <c r="C9" s="18" t="s">
        <v>10</v>
      </c>
      <c r="D9" s="40">
        <f>INT(D8*G9)</f>
        <v>0</v>
      </c>
      <c r="E9" s="40">
        <f>INT(E8*G9)</f>
        <v>0</v>
      </c>
      <c r="F9" s="41">
        <f t="shared" si="0"/>
        <v>0</v>
      </c>
      <c r="G9" s="7">
        <v>0.06</v>
      </c>
      <c r="H9" s="30" t="str">
        <f>IF(G9&gt;0,"   직접노무비 × "&amp;G9," ")</f>
        <v xml:space="preserve">   직접노무비 × 0.06</v>
      </c>
      <c r="I9" s="4"/>
    </row>
    <row r="10" spans="1:9" ht="18" customHeight="1">
      <c r="A10" s="56"/>
      <c r="B10" s="60"/>
      <c r="C10" s="12" t="s">
        <v>8</v>
      </c>
      <c r="D10" s="38">
        <f>SUM(D8:D9)</f>
        <v>0</v>
      </c>
      <c r="E10" s="38">
        <f>SUM(E8:E9)</f>
        <v>0</v>
      </c>
      <c r="F10" s="39">
        <f t="shared" si="0"/>
        <v>0</v>
      </c>
      <c r="G10" s="8"/>
      <c r="H10" s="29"/>
      <c r="I10" s="5"/>
    </row>
    <row r="11" spans="1:9" ht="18" customHeight="1">
      <c r="A11" s="56"/>
      <c r="B11" s="58" t="s">
        <v>19</v>
      </c>
      <c r="C11" s="17" t="s">
        <v>28</v>
      </c>
      <c r="D11" s="34"/>
      <c r="E11" s="34"/>
      <c r="F11" s="35">
        <f t="shared" si="0"/>
        <v>0</v>
      </c>
      <c r="G11" s="11"/>
      <c r="H11" s="27"/>
      <c r="I11" s="3"/>
    </row>
    <row r="12" spans="1:9" ht="18" customHeight="1">
      <c r="A12" s="56"/>
      <c r="B12" s="59"/>
      <c r="C12" s="18" t="s">
        <v>11</v>
      </c>
      <c r="D12" s="40">
        <f>INT(D10*G12)</f>
        <v>0</v>
      </c>
      <c r="E12" s="40">
        <f>INT(E10*G12)</f>
        <v>0</v>
      </c>
      <c r="F12" s="41">
        <f t="shared" si="0"/>
        <v>0</v>
      </c>
      <c r="G12" s="7">
        <v>3.56E-2</v>
      </c>
      <c r="H12" s="30" t="str">
        <f>IF(G12&gt;0,"   노무비 × "&amp;G12," ")</f>
        <v xml:space="preserve">   노무비 × 0.0356</v>
      </c>
      <c r="I12" s="4"/>
    </row>
    <row r="13" spans="1:9" ht="18" customHeight="1">
      <c r="A13" s="56"/>
      <c r="B13" s="59"/>
      <c r="C13" s="18" t="s">
        <v>12</v>
      </c>
      <c r="D13" s="40">
        <f>INT(D8*G13)</f>
        <v>0</v>
      </c>
      <c r="E13" s="40">
        <f>INT(E8*G13)</f>
        <v>0</v>
      </c>
      <c r="F13" s="41">
        <f t="shared" ref="F13:F21" si="1">D13+E13</f>
        <v>0</v>
      </c>
      <c r="G13" s="7">
        <v>1.01E-2</v>
      </c>
      <c r="H13" s="30" t="str">
        <f>IF(G13&gt;0,"   직접노무비 × "&amp;G13," ")</f>
        <v xml:space="preserve">   직접노무비 × 0.0101</v>
      </c>
      <c r="I13" s="4"/>
    </row>
    <row r="14" spans="1:9" ht="18" customHeight="1">
      <c r="A14" s="56"/>
      <c r="B14" s="59"/>
      <c r="C14" s="18" t="s">
        <v>13</v>
      </c>
      <c r="D14" s="40">
        <v>4989141</v>
      </c>
      <c r="E14" s="40">
        <v>0</v>
      </c>
      <c r="F14" s="41">
        <v>4989141</v>
      </c>
      <c r="G14" s="20">
        <v>3.5950000000000003E-2</v>
      </c>
      <c r="H14" s="30" t="str">
        <f>IF(G14&gt;0,"   직접노무비 × "&amp;G14," ")</f>
        <v xml:space="preserve">   직접노무비 × 0.03595</v>
      </c>
      <c r="I14" s="4"/>
    </row>
    <row r="15" spans="1:9" ht="18" customHeight="1">
      <c r="A15" s="56"/>
      <c r="B15" s="59"/>
      <c r="C15" s="18" t="s">
        <v>14</v>
      </c>
      <c r="D15" s="40">
        <v>6592050</v>
      </c>
      <c r="E15" s="40">
        <v>0</v>
      </c>
      <c r="F15" s="41">
        <v>6592050</v>
      </c>
      <c r="G15" s="7">
        <v>4.7500000000000001E-2</v>
      </c>
      <c r="H15" s="30" t="str">
        <f>IF(G15&gt;0,"   직접노무비 × "&amp;G15," ")</f>
        <v xml:space="preserve">   직접노무비 × 0.0475</v>
      </c>
      <c r="I15" s="4"/>
    </row>
    <row r="16" spans="1:9" ht="18" customHeight="1">
      <c r="A16" s="56"/>
      <c r="B16" s="59"/>
      <c r="C16" s="18" t="s">
        <v>29</v>
      </c>
      <c r="D16" s="40">
        <v>655573</v>
      </c>
      <c r="E16" s="40">
        <v>0</v>
      </c>
      <c r="F16" s="41">
        <v>655573</v>
      </c>
      <c r="G16" s="7">
        <v>0.13139999999999999</v>
      </c>
      <c r="H16" s="30" t="str">
        <f>IF(G16&gt;0,"   건강보험료 × "&amp;G16," ")</f>
        <v xml:space="preserve">   건강보험료 × 0.1314</v>
      </c>
      <c r="I16" s="4"/>
    </row>
    <row r="17" spans="1:9" ht="18" customHeight="1">
      <c r="A17" s="56"/>
      <c r="B17" s="59"/>
      <c r="C17" s="18" t="s">
        <v>31</v>
      </c>
      <c r="D17" s="40">
        <f>IF(G17&gt;0,INT(D10*G17),0)</f>
        <v>0</v>
      </c>
      <c r="E17" s="40">
        <f>IF(H17&gt;0,INT(E10*G17),0)</f>
        <v>0</v>
      </c>
      <c r="F17" s="41">
        <f t="shared" si="1"/>
        <v>0</v>
      </c>
      <c r="G17" s="20">
        <v>6.0000000000000002E-5</v>
      </c>
      <c r="H17" s="30" t="str">
        <f>IF(G17&gt;0,"   노무비 × "&amp;G17," ")</f>
        <v xml:space="preserve">   노무비 × 0.00006</v>
      </c>
      <c r="I17" s="4"/>
    </row>
    <row r="18" spans="1:9" ht="18" customHeight="1">
      <c r="A18" s="56"/>
      <c r="B18" s="59"/>
      <c r="C18" s="21" t="s">
        <v>32</v>
      </c>
      <c r="D18" s="40">
        <f>IF(G18&gt;0,INT(D10*G18),0)</f>
        <v>0</v>
      </c>
      <c r="E18" s="40">
        <f>IF(H18&gt;0,INT(E10*G18),0)</f>
        <v>0</v>
      </c>
      <c r="F18" s="41">
        <f t="shared" si="1"/>
        <v>0</v>
      </c>
      <c r="G18" s="7">
        <v>8.9999999999999998E-4</v>
      </c>
      <c r="H18" s="30" t="str">
        <f>IF(G18&gt;0,"   노무비 × "&amp;G18," ")</f>
        <v xml:space="preserve">   노무비 × 0.0009</v>
      </c>
      <c r="I18" s="4"/>
    </row>
    <row r="19" spans="1:9" ht="18" customHeight="1">
      <c r="A19" s="56"/>
      <c r="B19" s="59"/>
      <c r="C19" s="18" t="s">
        <v>15</v>
      </c>
      <c r="D19" s="40">
        <v>5642877</v>
      </c>
      <c r="E19" s="40">
        <v>986800</v>
      </c>
      <c r="F19" s="41">
        <v>6629677</v>
      </c>
      <c r="G19" s="7">
        <v>3.1099999999999999E-2</v>
      </c>
      <c r="H19" s="30" t="str">
        <f>IF(G19&gt;0,"   (재료비 + 직접노무비) × "&amp;G19," ")</f>
        <v xml:space="preserve">   (재료비 + 직접노무비) × 0.0311</v>
      </c>
      <c r="I19" s="4"/>
    </row>
    <row r="20" spans="1:9" ht="18" customHeight="1">
      <c r="A20" s="56"/>
      <c r="B20" s="59"/>
      <c r="C20" s="18" t="s">
        <v>16</v>
      </c>
      <c r="D20" s="40">
        <f>INT((D7+D8+D11)*G20)</f>
        <v>0</v>
      </c>
      <c r="E20" s="40">
        <f>INT((E7+E8+E11)*G20)</f>
        <v>0</v>
      </c>
      <c r="F20" s="41">
        <f t="shared" si="1"/>
        <v>0</v>
      </c>
      <c r="G20" s="7">
        <v>3.0000000000000001E-3</v>
      </c>
      <c r="H20" s="30" t="str">
        <f>IF(G20&gt;0,"   (재료비 + 직접노무비 + 기계경비) × "&amp;G20," ")</f>
        <v xml:space="preserve">   (재료비 + 직접노무비 + 기계경비) × 0.003</v>
      </c>
      <c r="I20" s="4"/>
    </row>
    <row r="21" spans="1:9" ht="18" customHeight="1">
      <c r="A21" s="56"/>
      <c r="B21" s="59"/>
      <c r="C21" s="18" t="s">
        <v>17</v>
      </c>
      <c r="D21" s="40">
        <f>INT((D7+D10)*G21)</f>
        <v>0</v>
      </c>
      <c r="E21" s="40">
        <f>INT((E7+E10)*G21)</f>
        <v>0</v>
      </c>
      <c r="F21" s="41">
        <f t="shared" si="1"/>
        <v>0</v>
      </c>
      <c r="G21" s="7">
        <v>4.5999999999999999E-2</v>
      </c>
      <c r="H21" s="30" t="str">
        <f>IF(G21&gt;0,"   (재료비 + 노무비) × "&amp;G21," ")</f>
        <v xml:space="preserve">   (재료비 + 노무비) × 0.046</v>
      </c>
      <c r="I21" s="4"/>
    </row>
    <row r="22" spans="1:9" ht="18" customHeight="1">
      <c r="A22" s="57"/>
      <c r="B22" s="61"/>
      <c r="C22" s="19" t="s">
        <v>8</v>
      </c>
      <c r="D22" s="42"/>
      <c r="E22" s="42"/>
      <c r="F22" s="43">
        <f t="shared" ref="F22:F28" si="2">D22+E22</f>
        <v>0</v>
      </c>
      <c r="G22" s="9"/>
      <c r="H22" s="31"/>
      <c r="I22" s="10"/>
    </row>
    <row r="23" spans="1:9" ht="18" customHeight="1">
      <c r="A23" s="62" t="s">
        <v>20</v>
      </c>
      <c r="B23" s="63"/>
      <c r="C23" s="64"/>
      <c r="D23" s="34">
        <f>D7+D10+D22</f>
        <v>0</v>
      </c>
      <c r="E23" s="34">
        <f>E7+E10+E22</f>
        <v>0</v>
      </c>
      <c r="F23" s="35">
        <f t="shared" si="2"/>
        <v>0</v>
      </c>
      <c r="G23" s="11"/>
      <c r="H23" s="27"/>
      <c r="I23" s="3"/>
    </row>
    <row r="24" spans="1:9" ht="18" customHeight="1">
      <c r="A24" s="65" t="s">
        <v>30</v>
      </c>
      <c r="B24" s="66"/>
      <c r="C24" s="67"/>
      <c r="D24" s="40">
        <f>INT(D23*G24)</f>
        <v>0</v>
      </c>
      <c r="E24" s="40">
        <f>INT(E23*G24)</f>
        <v>0</v>
      </c>
      <c r="F24" s="41">
        <f t="shared" si="2"/>
        <v>0</v>
      </c>
      <c r="G24" s="7">
        <v>0.03</v>
      </c>
      <c r="H24" s="30" t="str">
        <f>IF(G24&gt;0,"   합  계 × "&amp;G24," ")</f>
        <v xml:space="preserve">   합  계 × 0.03</v>
      </c>
      <c r="I24" s="4"/>
    </row>
    <row r="25" spans="1:9" ht="18" customHeight="1">
      <c r="A25" s="65" t="s">
        <v>21</v>
      </c>
      <c r="B25" s="66"/>
      <c r="C25" s="67"/>
      <c r="D25" s="40">
        <f>INT((D10+D22+D24)*G25)</f>
        <v>0</v>
      </c>
      <c r="E25" s="40">
        <f>INT((E10+E22+E24)*G25)</f>
        <v>0</v>
      </c>
      <c r="F25" s="41">
        <f t="shared" si="2"/>
        <v>0</v>
      </c>
      <c r="G25" s="7">
        <v>0.1</v>
      </c>
      <c r="H25" s="30" t="str">
        <f>IF(G25&gt;0,"   (노무비 + 경비 + 일반관리비) × "&amp;G25," ")</f>
        <v xml:space="preserve">   (노무비 + 경비 + 일반관리비) × 0.1</v>
      </c>
      <c r="I25" s="4"/>
    </row>
    <row r="26" spans="1:9" ht="18" customHeight="1">
      <c r="A26" s="65" t="s">
        <v>22</v>
      </c>
      <c r="B26" s="66"/>
      <c r="C26" s="67"/>
      <c r="D26" s="40">
        <f>SUM(D23:D25)</f>
        <v>0</v>
      </c>
      <c r="E26" s="40">
        <f>SUM(E23:E25)</f>
        <v>0</v>
      </c>
      <c r="F26" s="41">
        <f t="shared" si="2"/>
        <v>0</v>
      </c>
      <c r="G26" s="7"/>
      <c r="H26" s="28"/>
      <c r="I26" s="4"/>
    </row>
    <row r="27" spans="1:9" ht="18" customHeight="1">
      <c r="A27" s="68" t="s">
        <v>23</v>
      </c>
      <c r="B27" s="69"/>
      <c r="C27" s="70"/>
      <c r="D27" s="42">
        <f>INT(D26*G27)</f>
        <v>0</v>
      </c>
      <c r="E27" s="42">
        <f>INT(E26*G27)</f>
        <v>0</v>
      </c>
      <c r="F27" s="43">
        <f t="shared" si="2"/>
        <v>0</v>
      </c>
      <c r="G27" s="9">
        <v>0.1</v>
      </c>
      <c r="H27" s="32" t="str">
        <f>"   총   원   가 × "&amp;G27</f>
        <v xml:space="preserve">   총   원   가 × 0.1</v>
      </c>
      <c r="I27" s="10"/>
    </row>
    <row r="28" spans="1:9" ht="18" customHeight="1">
      <c r="A28" s="48" t="s">
        <v>24</v>
      </c>
      <c r="B28" s="49"/>
      <c r="C28" s="50"/>
      <c r="D28" s="44">
        <f>SUM(D26:D27)</f>
        <v>0</v>
      </c>
      <c r="E28" s="44">
        <f>SUM(E26:E27)</f>
        <v>0</v>
      </c>
      <c r="F28" s="45">
        <f t="shared" si="2"/>
        <v>0</v>
      </c>
      <c r="G28" s="16"/>
      <c r="H28" s="33"/>
      <c r="I28" s="6"/>
    </row>
  </sheetData>
  <mergeCells count="12">
    <mergeCell ref="A28:C28"/>
    <mergeCell ref="A1:I1"/>
    <mergeCell ref="A3:C3"/>
    <mergeCell ref="A4:A22"/>
    <mergeCell ref="B4:B7"/>
    <mergeCell ref="B8:B10"/>
    <mergeCell ref="B11:B22"/>
    <mergeCell ref="A23:C23"/>
    <mergeCell ref="A24:C24"/>
    <mergeCell ref="A25:C25"/>
    <mergeCell ref="A26:C26"/>
    <mergeCell ref="A27:C27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24418-D7F6-4DE8-B669-02CA6261EE05}">
  <sheetPr>
    <tabColor theme="6" tint="0.79998168889431442"/>
  </sheetPr>
  <dimension ref="A1:G28"/>
  <sheetViews>
    <sheetView view="pageBreakPreview" zoomScaleNormal="100" zoomScaleSheetLayoutView="100" workbookViewId="0">
      <selection activeCell="D22" sqref="D22"/>
    </sheetView>
  </sheetViews>
  <sheetFormatPr defaultRowHeight="21.95" customHeight="1"/>
  <cols>
    <col min="1" max="2" width="9" style="1"/>
    <col min="3" max="3" width="25.625" style="1" customWidth="1"/>
    <col min="4" max="4" width="23.625" style="1" customWidth="1"/>
    <col min="5" max="5" width="10.625" style="1" customWidth="1"/>
    <col min="6" max="6" width="40.625" style="1" customWidth="1"/>
    <col min="7" max="7" width="17.625" style="1" customWidth="1"/>
    <col min="8" max="16384" width="9" style="1"/>
  </cols>
  <sheetData>
    <row r="1" spans="1:7" ht="20.100000000000001" customHeight="1">
      <c r="A1" s="51" t="s">
        <v>1</v>
      </c>
      <c r="B1" s="51"/>
      <c r="C1" s="51"/>
      <c r="D1" s="51"/>
      <c r="E1" s="51"/>
      <c r="F1" s="51"/>
      <c r="G1" s="51"/>
    </row>
    <row r="2" spans="1:7" ht="15" customHeight="1">
      <c r="A2" s="71" t="s">
        <v>25</v>
      </c>
      <c r="B2" s="2" t="str">
        <f>객석_내역!P2</f>
        <v>노천강당 야외 객석 환경개선 공사</v>
      </c>
      <c r="C2" s="2"/>
      <c r="D2" s="2"/>
      <c r="E2" s="2"/>
      <c r="F2" s="2"/>
      <c r="G2" s="2"/>
    </row>
    <row r="3" spans="1:7" ht="18.95" customHeight="1">
      <c r="A3" s="52"/>
      <c r="B3" s="53"/>
      <c r="C3" s="54"/>
      <c r="D3" s="72" t="s">
        <v>36</v>
      </c>
      <c r="E3" s="13" t="s">
        <v>2</v>
      </c>
      <c r="F3" s="14" t="s">
        <v>3</v>
      </c>
      <c r="G3" s="15" t="s">
        <v>4</v>
      </c>
    </row>
    <row r="4" spans="1:7" ht="18" customHeight="1">
      <c r="A4" s="55" t="s">
        <v>18</v>
      </c>
      <c r="B4" s="58" t="s">
        <v>26</v>
      </c>
      <c r="C4" s="22" t="s">
        <v>5</v>
      </c>
      <c r="D4" s="73">
        <f>객석_내역!F38</f>
        <v>0</v>
      </c>
      <c r="E4" s="11"/>
      <c r="F4" s="74"/>
      <c r="G4" s="3"/>
    </row>
    <row r="5" spans="1:7" ht="18" customHeight="1">
      <c r="A5" s="56"/>
      <c r="B5" s="59"/>
      <c r="C5" s="24" t="s">
        <v>6</v>
      </c>
      <c r="D5" s="23"/>
      <c r="E5" s="7"/>
      <c r="F5" s="75"/>
      <c r="G5" s="4"/>
    </row>
    <row r="6" spans="1:7" ht="18" customHeight="1">
      <c r="A6" s="56"/>
      <c r="B6" s="59"/>
      <c r="C6" s="24" t="s">
        <v>7</v>
      </c>
      <c r="D6" s="23"/>
      <c r="E6" s="7"/>
      <c r="F6" s="75"/>
      <c r="G6" s="4"/>
    </row>
    <row r="7" spans="1:7" ht="18" customHeight="1">
      <c r="A7" s="56"/>
      <c r="B7" s="60"/>
      <c r="C7" s="12" t="s">
        <v>8</v>
      </c>
      <c r="D7" s="76">
        <f>SUM(D4:D6)</f>
        <v>0</v>
      </c>
      <c r="E7" s="8"/>
      <c r="F7" s="77"/>
      <c r="G7" s="5"/>
    </row>
    <row r="8" spans="1:7" ht="18" customHeight="1">
      <c r="A8" s="56"/>
      <c r="B8" s="58" t="s">
        <v>27</v>
      </c>
      <c r="C8" s="22" t="s">
        <v>9</v>
      </c>
      <c r="D8" s="73">
        <f>객석_내역!H38</f>
        <v>0</v>
      </c>
      <c r="E8" s="11"/>
      <c r="F8" s="74"/>
      <c r="G8" s="3"/>
    </row>
    <row r="9" spans="1:7" ht="18" customHeight="1">
      <c r="A9" s="56"/>
      <c r="B9" s="59"/>
      <c r="C9" s="24" t="s">
        <v>10</v>
      </c>
      <c r="D9" s="78">
        <f>INT(D8*E9)</f>
        <v>0</v>
      </c>
      <c r="E9" s="7">
        <v>0.06</v>
      </c>
      <c r="F9" s="79" t="str">
        <f>IF(E9&gt;0,"   직접노무비 × "&amp;E9," ")</f>
        <v xml:space="preserve">   직접노무비 × 0.06</v>
      </c>
      <c r="G9" s="4"/>
    </row>
    <row r="10" spans="1:7" ht="18" customHeight="1">
      <c r="A10" s="56"/>
      <c r="B10" s="60"/>
      <c r="C10" s="12" t="s">
        <v>8</v>
      </c>
      <c r="D10" s="76">
        <f>SUM(D8:D9)</f>
        <v>0</v>
      </c>
      <c r="E10" s="8"/>
      <c r="F10" s="77"/>
      <c r="G10" s="5"/>
    </row>
    <row r="11" spans="1:7" ht="18" customHeight="1">
      <c r="A11" s="56"/>
      <c r="B11" s="58" t="s">
        <v>19</v>
      </c>
      <c r="C11" s="22" t="s">
        <v>28</v>
      </c>
      <c r="D11" s="73">
        <f>객석_내역!J38</f>
        <v>0</v>
      </c>
      <c r="E11" s="11"/>
      <c r="F11" s="74"/>
      <c r="G11" s="3"/>
    </row>
    <row r="12" spans="1:7" ht="18" customHeight="1">
      <c r="A12" s="56"/>
      <c r="B12" s="59"/>
      <c r="C12" s="24" t="s">
        <v>11</v>
      </c>
      <c r="D12" s="78">
        <f>INT(D10*E12)</f>
        <v>0</v>
      </c>
      <c r="E12" s="7">
        <v>3.56E-2</v>
      </c>
      <c r="F12" s="79" t="str">
        <f>IF(E12&gt;0,"   노무비 × "&amp;E12," ")</f>
        <v xml:space="preserve">   노무비 × 0.0356</v>
      </c>
      <c r="G12" s="4"/>
    </row>
    <row r="13" spans="1:7" ht="18" customHeight="1">
      <c r="A13" s="56"/>
      <c r="B13" s="59"/>
      <c r="C13" s="24" t="s">
        <v>12</v>
      </c>
      <c r="D13" s="78">
        <f>INT(D8*E13)</f>
        <v>0</v>
      </c>
      <c r="E13" s="7">
        <v>1.01E-2</v>
      </c>
      <c r="F13" s="79" t="str">
        <f>IF(E13&gt;0,"   직접노무비 × "&amp;E13," ")</f>
        <v xml:space="preserve">   직접노무비 × 0.0101</v>
      </c>
      <c r="G13" s="4"/>
    </row>
    <row r="14" spans="1:7" ht="18" customHeight="1">
      <c r="A14" s="56"/>
      <c r="B14" s="59"/>
      <c r="C14" s="24" t="s">
        <v>13</v>
      </c>
      <c r="D14" s="78">
        <v>4989141</v>
      </c>
      <c r="E14" s="20">
        <v>3.5950000000000003E-2</v>
      </c>
      <c r="F14" s="79" t="str">
        <f>IF(E14&gt;0,"   직접노무비 × "&amp;E14," ")</f>
        <v xml:space="preserve">   직접노무비 × 0.03595</v>
      </c>
      <c r="G14" s="4"/>
    </row>
    <row r="15" spans="1:7" ht="18" customHeight="1">
      <c r="A15" s="56"/>
      <c r="B15" s="59"/>
      <c r="C15" s="24" t="s">
        <v>14</v>
      </c>
      <c r="D15" s="78">
        <v>6592050</v>
      </c>
      <c r="E15" s="7">
        <v>4.7500000000000001E-2</v>
      </c>
      <c r="F15" s="79" t="str">
        <f>IF(E15&gt;0,"   직접노무비 × "&amp;E15," ")</f>
        <v xml:space="preserve">   직접노무비 × 0.0475</v>
      </c>
      <c r="G15" s="4"/>
    </row>
    <row r="16" spans="1:7" ht="18" customHeight="1">
      <c r="A16" s="56"/>
      <c r="B16" s="59"/>
      <c r="C16" s="24" t="s">
        <v>29</v>
      </c>
      <c r="D16" s="78">
        <v>655573</v>
      </c>
      <c r="E16" s="7">
        <v>0.13139999999999999</v>
      </c>
      <c r="F16" s="79" t="str">
        <f>IF(E16&gt;0,"   건강보험료 × "&amp;E16," ")</f>
        <v xml:space="preserve">   건강보험료 × 0.1314</v>
      </c>
      <c r="G16" s="4"/>
    </row>
    <row r="17" spans="1:7" ht="18" customHeight="1">
      <c r="A17" s="56"/>
      <c r="B17" s="59"/>
      <c r="C17" s="24" t="s">
        <v>31</v>
      </c>
      <c r="D17" s="78">
        <f>IF(E17&gt;0,INT(D10*E17),0)</f>
        <v>0</v>
      </c>
      <c r="E17" s="20">
        <v>6.0000000000000002E-5</v>
      </c>
      <c r="F17" s="79" t="str">
        <f>IF(E17&gt;0,"   노무비 × "&amp;E17," ")</f>
        <v xml:space="preserve">   노무비 × 0.00006</v>
      </c>
      <c r="G17" s="4"/>
    </row>
    <row r="18" spans="1:7" ht="18" customHeight="1">
      <c r="A18" s="56"/>
      <c r="B18" s="59"/>
      <c r="C18" s="24" t="s">
        <v>32</v>
      </c>
      <c r="D18" s="78">
        <f>IF(E18&gt;0,INT(D10*E18),0)</f>
        <v>0</v>
      </c>
      <c r="E18" s="7">
        <v>8.9999999999999998E-4</v>
      </c>
      <c r="F18" s="79" t="str">
        <f>IF(E18&gt;0,"   노무비 × "&amp;E18," ")</f>
        <v xml:space="preserve">   노무비 × 0.0009</v>
      </c>
      <c r="G18" s="4"/>
    </row>
    <row r="19" spans="1:7" ht="18" customHeight="1">
      <c r="A19" s="56"/>
      <c r="B19" s="59"/>
      <c r="C19" s="24" t="s">
        <v>15</v>
      </c>
      <c r="D19" s="78">
        <v>5642877</v>
      </c>
      <c r="E19" s="7">
        <v>3.1099999999999999E-2</v>
      </c>
      <c r="F19" s="79" t="str">
        <f>IF(E19&gt;0,"   (재료비 + 직접노무비) × "&amp;E19," ")</f>
        <v xml:space="preserve">   (재료비 + 직접노무비) × 0.0311</v>
      </c>
      <c r="G19" s="4"/>
    </row>
    <row r="20" spans="1:7" ht="18" customHeight="1">
      <c r="A20" s="56"/>
      <c r="B20" s="59"/>
      <c r="C20" s="24" t="s">
        <v>16</v>
      </c>
      <c r="D20" s="78">
        <f>INT((D7+D8+D11)*E20)</f>
        <v>0</v>
      </c>
      <c r="E20" s="7">
        <v>3.0000000000000001E-3</v>
      </c>
      <c r="F20" s="79" t="str">
        <f>IF(E20&gt;0,"   (재료비 + 직접노무비 + 기계경비) × "&amp;E20," ")</f>
        <v xml:space="preserve">   (재료비 + 직접노무비 + 기계경비) × 0.003</v>
      </c>
      <c r="G20" s="4"/>
    </row>
    <row r="21" spans="1:7" ht="18" customHeight="1">
      <c r="A21" s="56"/>
      <c r="B21" s="59"/>
      <c r="C21" s="24" t="s">
        <v>17</v>
      </c>
      <c r="D21" s="78">
        <f>INT((D7+D10)*E21)</f>
        <v>0</v>
      </c>
      <c r="E21" s="7">
        <v>4.5999999999999999E-2</v>
      </c>
      <c r="F21" s="79" t="str">
        <f>IF(E21&gt;0,"   (재료비 + 노무비) × "&amp;E21," ")</f>
        <v xml:space="preserve">   (재료비 + 노무비) × 0.046</v>
      </c>
      <c r="G21" s="4"/>
    </row>
    <row r="22" spans="1:7" ht="18" customHeight="1">
      <c r="A22" s="57"/>
      <c r="B22" s="61"/>
      <c r="C22" s="25" t="s">
        <v>8</v>
      </c>
      <c r="D22" s="80"/>
      <c r="E22" s="9"/>
      <c r="F22" s="81"/>
      <c r="G22" s="10"/>
    </row>
    <row r="23" spans="1:7" ht="18" customHeight="1">
      <c r="A23" s="62" t="s">
        <v>20</v>
      </c>
      <c r="B23" s="63"/>
      <c r="C23" s="64"/>
      <c r="D23" s="73">
        <f>D7+D10+D22</f>
        <v>0</v>
      </c>
      <c r="E23" s="11"/>
      <c r="F23" s="74"/>
      <c r="G23" s="3"/>
    </row>
    <row r="24" spans="1:7" ht="18" customHeight="1">
      <c r="A24" s="65" t="s">
        <v>30</v>
      </c>
      <c r="B24" s="66"/>
      <c r="C24" s="67"/>
      <c r="D24" s="78">
        <f>INT(D23*E24)</f>
        <v>0</v>
      </c>
      <c r="E24" s="7">
        <v>0.03</v>
      </c>
      <c r="F24" s="79" t="str">
        <f>IF(E24&gt;0,"   합  계 × "&amp;E24," ")</f>
        <v xml:space="preserve">   합  계 × 0.03</v>
      </c>
      <c r="G24" s="4"/>
    </row>
    <row r="25" spans="1:7" ht="18" customHeight="1">
      <c r="A25" s="65" t="s">
        <v>21</v>
      </c>
      <c r="B25" s="66"/>
      <c r="C25" s="67"/>
      <c r="D25" s="78">
        <f>INT((D10+D22+D24)*E25)</f>
        <v>0</v>
      </c>
      <c r="E25" s="7">
        <v>0.1</v>
      </c>
      <c r="F25" s="79" t="str">
        <f>IF(E25&gt;0,"   (노무비 + 경비 + 일반관리비) × "&amp;E25," ")</f>
        <v xml:space="preserve">   (노무비 + 경비 + 일반관리비) × 0.1</v>
      </c>
      <c r="G25" s="4"/>
    </row>
    <row r="26" spans="1:7" ht="18" customHeight="1">
      <c r="A26" s="65" t="s">
        <v>22</v>
      </c>
      <c r="B26" s="66"/>
      <c r="C26" s="67"/>
      <c r="D26" s="78">
        <f>SUM(D23:D25)</f>
        <v>0</v>
      </c>
      <c r="E26" s="7"/>
      <c r="F26" s="75"/>
      <c r="G26" s="4"/>
    </row>
    <row r="27" spans="1:7" ht="18" customHeight="1">
      <c r="A27" s="68" t="s">
        <v>23</v>
      </c>
      <c r="B27" s="69"/>
      <c r="C27" s="70"/>
      <c r="D27" s="80">
        <f>INT(D26*E27)</f>
        <v>0</v>
      </c>
      <c r="E27" s="9">
        <v>0.1</v>
      </c>
      <c r="F27" s="82" t="str">
        <f>"   총   원   가 × "&amp;E27</f>
        <v xml:space="preserve">   총   원   가 × 0.1</v>
      </c>
      <c r="G27" s="10"/>
    </row>
    <row r="28" spans="1:7" ht="18" customHeight="1">
      <c r="A28" s="48" t="s">
        <v>24</v>
      </c>
      <c r="B28" s="49"/>
      <c r="C28" s="50"/>
      <c r="D28" s="83">
        <f>SUM(D26:D27)</f>
        <v>0</v>
      </c>
      <c r="E28" s="16"/>
      <c r="F28" s="84"/>
      <c r="G28" s="6"/>
    </row>
  </sheetData>
  <mergeCells count="12">
    <mergeCell ref="A23:C23"/>
    <mergeCell ref="A24:C24"/>
    <mergeCell ref="A25:C25"/>
    <mergeCell ref="A26:C26"/>
    <mergeCell ref="A27:C27"/>
    <mergeCell ref="A28:C28"/>
    <mergeCell ref="A1:G1"/>
    <mergeCell ref="A3:C3"/>
    <mergeCell ref="A4:A22"/>
    <mergeCell ref="B4:B7"/>
    <mergeCell ref="B8:B10"/>
    <mergeCell ref="B11:B22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B608D-F5D8-43FC-964D-BB3B78B0AFA3}">
  <sheetPr>
    <tabColor theme="6" tint="0.79998168889431442"/>
  </sheetPr>
  <dimension ref="A1:U38"/>
  <sheetViews>
    <sheetView showZeros="0" view="pageBreakPreview" zoomScaleNormal="100" zoomScaleSheetLayoutView="100" workbookViewId="0">
      <pane ySplit="4" topLeftCell="A5" activePane="bottomLeft" state="frozen"/>
      <selection activeCell="E30" sqref="E30"/>
      <selection pane="bottomLeft" activeCell="S12" sqref="S12"/>
    </sheetView>
  </sheetViews>
  <sheetFormatPr defaultRowHeight="24.95" customHeight="1"/>
  <cols>
    <col min="1" max="1" width="12.625" style="1" customWidth="1"/>
    <col min="2" max="2" width="19.625" style="1" customWidth="1"/>
    <col min="3" max="3" width="4.625" style="1" customWidth="1"/>
    <col min="4" max="4" width="6.625" style="1" customWidth="1"/>
    <col min="5" max="5" width="8.625" style="1" customWidth="1"/>
    <col min="6" max="6" width="12.625" style="1" customWidth="1"/>
    <col min="7" max="7" width="8.625" style="1" customWidth="1"/>
    <col min="8" max="8" width="12.625" style="1" customWidth="1"/>
    <col min="9" max="9" width="8.625" style="1" customWidth="1"/>
    <col min="10" max="10" width="12.625" style="1" customWidth="1"/>
    <col min="11" max="11" width="8.625" style="1" customWidth="1"/>
    <col min="12" max="12" width="12.625" style="1" customWidth="1"/>
    <col min="13" max="13" width="8.625" style="1" customWidth="1"/>
    <col min="14" max="14" width="9" style="1"/>
    <col min="15" max="15" width="12.625" style="1" customWidth="1"/>
    <col min="16" max="16" width="15.625" style="85" customWidth="1"/>
    <col min="17" max="17" width="9" style="1"/>
    <col min="18" max="18" width="11.875" style="1" bestFit="1" customWidth="1"/>
    <col min="19" max="16384" width="9" style="1"/>
  </cols>
  <sheetData>
    <row r="1" spans="1:21" ht="30" customHeight="1">
      <c r="A1" s="51" t="s">
        <v>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1" ht="20.100000000000001" customHeight="1">
      <c r="A2" s="86" t="str">
        <f>"공 사 명: "&amp;P2</f>
        <v>공 사 명: 노천강당 야외 객석 환경개선 공사</v>
      </c>
      <c r="B2" s="87"/>
      <c r="O2" s="88" t="s">
        <v>38</v>
      </c>
      <c r="P2" s="89" t="s">
        <v>82</v>
      </c>
      <c r="Q2" s="88"/>
      <c r="R2" s="88"/>
      <c r="S2" s="88"/>
      <c r="T2" s="88"/>
      <c r="U2" s="88"/>
    </row>
    <row r="3" spans="1:21" ht="18" customHeight="1">
      <c r="A3" s="90" t="s">
        <v>39</v>
      </c>
      <c r="B3" s="90" t="s">
        <v>40</v>
      </c>
      <c r="C3" s="90" t="s">
        <v>41</v>
      </c>
      <c r="D3" s="90" t="s">
        <v>42</v>
      </c>
      <c r="E3" s="90" t="s">
        <v>43</v>
      </c>
      <c r="F3" s="90"/>
      <c r="G3" s="90" t="s">
        <v>44</v>
      </c>
      <c r="H3" s="90"/>
      <c r="I3" s="90" t="s">
        <v>45</v>
      </c>
      <c r="J3" s="90"/>
      <c r="K3" s="90" t="s">
        <v>46</v>
      </c>
      <c r="L3" s="90"/>
      <c r="M3" s="90" t="s">
        <v>47</v>
      </c>
    </row>
    <row r="4" spans="1:21" ht="18" customHeight="1">
      <c r="A4" s="90"/>
      <c r="B4" s="90"/>
      <c r="C4" s="90"/>
      <c r="D4" s="90"/>
      <c r="E4" s="91" t="s">
        <v>48</v>
      </c>
      <c r="F4" s="91" t="s">
        <v>49</v>
      </c>
      <c r="G4" s="91" t="s">
        <v>48</v>
      </c>
      <c r="H4" s="91" t="s">
        <v>49</v>
      </c>
      <c r="I4" s="91" t="s">
        <v>48</v>
      </c>
      <c r="J4" s="91" t="s">
        <v>49</v>
      </c>
      <c r="K4" s="91" t="s">
        <v>48</v>
      </c>
      <c r="L4" s="91" t="s">
        <v>49</v>
      </c>
      <c r="M4" s="90"/>
      <c r="O4" s="92"/>
      <c r="P4" s="92"/>
    </row>
    <row r="5" spans="1:21" ht="26.1" customHeight="1">
      <c r="A5" s="93" t="s">
        <v>50</v>
      </c>
      <c r="B5" s="94"/>
      <c r="C5" s="94"/>
      <c r="D5" s="95"/>
      <c r="E5" s="96"/>
      <c r="F5" s="96">
        <f>SUM(F6:F10)</f>
        <v>0</v>
      </c>
      <c r="G5" s="96"/>
      <c r="H5" s="96">
        <f>SUM(H6:H10)</f>
        <v>0</v>
      </c>
      <c r="I5" s="96"/>
      <c r="J5" s="96">
        <f>SUM(J6:J10)</f>
        <v>0</v>
      </c>
      <c r="K5" s="96"/>
      <c r="L5" s="96">
        <f>SUM(L6:L10)</f>
        <v>0</v>
      </c>
      <c r="M5" s="97"/>
      <c r="O5" s="98"/>
    </row>
    <row r="6" spans="1:21" ht="26.1" customHeight="1">
      <c r="A6" s="99" t="s">
        <v>51</v>
      </c>
      <c r="B6" s="94" t="s">
        <v>52</v>
      </c>
      <c r="C6" s="94" t="s">
        <v>53</v>
      </c>
      <c r="D6" s="100">
        <v>2320</v>
      </c>
      <c r="E6" s="101"/>
      <c r="F6" s="101">
        <f t="shared" ref="F6:F10" si="0">$D6*E6</f>
        <v>0</v>
      </c>
      <c r="G6" s="101"/>
      <c r="H6" s="101">
        <f t="shared" ref="H6:H10" si="1">$D6*G6</f>
        <v>0</v>
      </c>
      <c r="I6" s="101"/>
      <c r="J6" s="101">
        <f t="shared" ref="J6:J10" si="2">$D6*I6</f>
        <v>0</v>
      </c>
      <c r="K6" s="101">
        <f t="shared" ref="K6:L10" si="3">E6+G6+I6</f>
        <v>0</v>
      </c>
      <c r="L6" s="101">
        <f t="shared" si="3"/>
        <v>0</v>
      </c>
      <c r="M6" s="94"/>
    </row>
    <row r="7" spans="1:21" ht="26.1" customHeight="1">
      <c r="A7" s="99" t="s">
        <v>54</v>
      </c>
      <c r="B7" s="94"/>
      <c r="C7" s="94" t="s">
        <v>55</v>
      </c>
      <c r="D7" s="100">
        <v>1</v>
      </c>
      <c r="E7" s="101"/>
      <c r="F7" s="101">
        <f t="shared" si="0"/>
        <v>0</v>
      </c>
      <c r="G7" s="101"/>
      <c r="H7" s="101">
        <f t="shared" si="1"/>
        <v>0</v>
      </c>
      <c r="I7" s="101"/>
      <c r="J7" s="101">
        <f t="shared" si="2"/>
        <v>0</v>
      </c>
      <c r="K7" s="101">
        <f t="shared" si="3"/>
        <v>0</v>
      </c>
      <c r="L7" s="101">
        <f t="shared" si="3"/>
        <v>0</v>
      </c>
      <c r="M7" s="94"/>
    </row>
    <row r="8" spans="1:21" ht="26.1" customHeight="1">
      <c r="A8" s="99" t="s">
        <v>56</v>
      </c>
      <c r="B8" s="94"/>
      <c r="C8" s="94" t="s">
        <v>53</v>
      </c>
      <c r="D8" s="100">
        <v>2320</v>
      </c>
      <c r="E8" s="101"/>
      <c r="F8" s="101">
        <f t="shared" si="0"/>
        <v>0</v>
      </c>
      <c r="G8" s="101"/>
      <c r="H8" s="101">
        <f t="shared" si="1"/>
        <v>0</v>
      </c>
      <c r="I8" s="101"/>
      <c r="J8" s="101">
        <f t="shared" si="2"/>
        <v>0</v>
      </c>
      <c r="K8" s="101">
        <f t="shared" si="3"/>
        <v>0</v>
      </c>
      <c r="L8" s="101">
        <f t="shared" si="3"/>
        <v>0</v>
      </c>
      <c r="M8" s="94"/>
    </row>
    <row r="9" spans="1:21" ht="26.1" customHeight="1">
      <c r="A9" s="99" t="s">
        <v>57</v>
      </c>
      <c r="B9" s="94"/>
      <c r="C9" s="94" t="s">
        <v>55</v>
      </c>
      <c r="D9" s="100">
        <v>1</v>
      </c>
      <c r="E9" s="101"/>
      <c r="F9" s="101">
        <f t="shared" si="0"/>
        <v>0</v>
      </c>
      <c r="G9" s="101"/>
      <c r="H9" s="101">
        <f t="shared" si="1"/>
        <v>0</v>
      </c>
      <c r="I9" s="101"/>
      <c r="J9" s="101">
        <f t="shared" si="2"/>
        <v>0</v>
      </c>
      <c r="K9" s="101">
        <f t="shared" si="3"/>
        <v>0</v>
      </c>
      <c r="L9" s="101">
        <f t="shared" si="3"/>
        <v>0</v>
      </c>
      <c r="M9" s="94"/>
    </row>
    <row r="10" spans="1:21" ht="26.1" customHeight="1">
      <c r="A10" s="99" t="s">
        <v>58</v>
      </c>
      <c r="B10" s="94"/>
      <c r="C10" s="94" t="s">
        <v>59</v>
      </c>
      <c r="D10" s="100">
        <v>5</v>
      </c>
      <c r="E10" s="101"/>
      <c r="F10" s="101">
        <f t="shared" si="0"/>
        <v>0</v>
      </c>
      <c r="G10" s="101"/>
      <c r="H10" s="101">
        <f t="shared" si="1"/>
        <v>0</v>
      </c>
      <c r="I10" s="101"/>
      <c r="J10" s="101">
        <f t="shared" si="2"/>
        <v>0</v>
      </c>
      <c r="K10" s="101">
        <f t="shared" si="3"/>
        <v>0</v>
      </c>
      <c r="L10" s="101">
        <f t="shared" si="3"/>
        <v>0</v>
      </c>
      <c r="M10" s="94"/>
    </row>
    <row r="11" spans="1:21" ht="26.1" customHeight="1">
      <c r="A11" s="94"/>
      <c r="B11" s="94"/>
      <c r="C11" s="94"/>
      <c r="D11" s="100"/>
      <c r="E11" s="101"/>
      <c r="F11" s="101"/>
      <c r="G11" s="101"/>
      <c r="H11" s="101"/>
      <c r="I11" s="101"/>
      <c r="J11" s="101"/>
      <c r="K11" s="101"/>
      <c r="L11" s="101"/>
      <c r="M11" s="94"/>
    </row>
    <row r="12" spans="1:21" s="85" customFormat="1" ht="26.1" customHeight="1">
      <c r="A12" s="102" t="s">
        <v>60</v>
      </c>
      <c r="B12" s="97"/>
      <c r="C12" s="97"/>
      <c r="D12" s="95"/>
      <c r="E12" s="96"/>
      <c r="F12" s="96">
        <f>SUM(F13:F14)</f>
        <v>0</v>
      </c>
      <c r="G12" s="96"/>
      <c r="H12" s="96">
        <f>SUM(H13:H14)</f>
        <v>0</v>
      </c>
      <c r="I12" s="96"/>
      <c r="J12" s="96">
        <f>SUM(J13:J14)</f>
        <v>0</v>
      </c>
      <c r="K12" s="96"/>
      <c r="L12" s="96">
        <f>SUM(L13:L14)</f>
        <v>0</v>
      </c>
      <c r="M12" s="97"/>
      <c r="O12" s="98"/>
    </row>
    <row r="13" spans="1:21" s="85" customFormat="1" ht="26.1" customHeight="1">
      <c r="A13" s="99" t="s">
        <v>61</v>
      </c>
      <c r="B13" s="94" t="s">
        <v>62</v>
      </c>
      <c r="C13" s="103" t="s">
        <v>63</v>
      </c>
      <c r="D13" s="100">
        <v>72100</v>
      </c>
      <c r="E13" s="101"/>
      <c r="F13" s="101">
        <f t="shared" ref="F13:F14" si="4">$D13*E13</f>
        <v>0</v>
      </c>
      <c r="G13" s="101"/>
      <c r="H13" s="101">
        <f t="shared" ref="H13:H14" si="5">$D13*G13</f>
        <v>0</v>
      </c>
      <c r="I13" s="101"/>
      <c r="J13" s="101">
        <f t="shared" ref="J13:J14" si="6">$D13*I13</f>
        <v>0</v>
      </c>
      <c r="K13" s="101">
        <f t="shared" ref="K13:L14" si="7">E13+G13+I13</f>
        <v>0</v>
      </c>
      <c r="L13" s="101">
        <f t="shared" si="7"/>
        <v>0</v>
      </c>
      <c r="M13" s="97"/>
      <c r="O13" s="98"/>
    </row>
    <row r="14" spans="1:21" s="85" customFormat="1" ht="26.1" customHeight="1">
      <c r="A14" s="99" t="s">
        <v>64</v>
      </c>
      <c r="B14" s="94" t="s">
        <v>65</v>
      </c>
      <c r="C14" s="94" t="s">
        <v>66</v>
      </c>
      <c r="D14" s="100">
        <v>70000</v>
      </c>
      <c r="E14" s="101"/>
      <c r="F14" s="101">
        <f t="shared" si="4"/>
        <v>0</v>
      </c>
      <c r="G14" s="101"/>
      <c r="H14" s="101">
        <f t="shared" si="5"/>
        <v>0</v>
      </c>
      <c r="I14" s="101"/>
      <c r="J14" s="101">
        <f t="shared" si="6"/>
        <v>0</v>
      </c>
      <c r="K14" s="101">
        <f t="shared" si="7"/>
        <v>0</v>
      </c>
      <c r="L14" s="101">
        <f t="shared" si="7"/>
        <v>0</v>
      </c>
      <c r="M14" s="97"/>
      <c r="O14" s="98"/>
    </row>
    <row r="15" spans="1:21" ht="26.1" customHeight="1">
      <c r="A15" s="99"/>
      <c r="B15" s="94"/>
      <c r="C15" s="94"/>
      <c r="D15" s="100"/>
      <c r="E15" s="101"/>
      <c r="F15" s="101"/>
      <c r="G15" s="101"/>
      <c r="H15" s="101"/>
      <c r="I15" s="101"/>
      <c r="J15" s="101"/>
      <c r="K15" s="101"/>
      <c r="L15" s="101"/>
      <c r="M15" s="94"/>
    </row>
    <row r="16" spans="1:21" ht="26.1" customHeight="1">
      <c r="A16" s="93" t="s">
        <v>67</v>
      </c>
      <c r="B16" s="97"/>
      <c r="C16" s="97"/>
      <c r="D16" s="95"/>
      <c r="E16" s="96"/>
      <c r="F16" s="96">
        <f>SUM(F17:F18)</f>
        <v>0</v>
      </c>
      <c r="G16" s="96"/>
      <c r="H16" s="96">
        <f>SUM(H17:H18)</f>
        <v>0</v>
      </c>
      <c r="I16" s="96"/>
      <c r="J16" s="96">
        <f>SUM(J17:J18)</f>
        <v>0</v>
      </c>
      <c r="K16" s="96"/>
      <c r="L16" s="96">
        <f>SUM(L17:L18)</f>
        <v>0</v>
      </c>
      <c r="M16" s="97"/>
    </row>
    <row r="17" spans="1:16" s="108" customFormat="1" ht="26.1" customHeight="1">
      <c r="A17" s="104" t="s">
        <v>68</v>
      </c>
      <c r="B17" s="105" t="s">
        <v>69</v>
      </c>
      <c r="C17" s="105" t="s">
        <v>53</v>
      </c>
      <c r="D17" s="106">
        <v>2320</v>
      </c>
      <c r="E17" s="107"/>
      <c r="F17" s="107">
        <f t="shared" ref="F17:F18" si="8">$D17*E17</f>
        <v>0</v>
      </c>
      <c r="G17" s="107"/>
      <c r="H17" s="107">
        <f t="shared" ref="H17:H18" si="9">$D17*G17</f>
        <v>0</v>
      </c>
      <c r="I17" s="107"/>
      <c r="J17" s="107">
        <f t="shared" ref="J17:J18" si="10">$D17*I17</f>
        <v>0</v>
      </c>
      <c r="K17" s="107">
        <f t="shared" ref="K17:L18" si="11">E17+G17+I17</f>
        <v>0</v>
      </c>
      <c r="L17" s="107">
        <f t="shared" si="11"/>
        <v>0</v>
      </c>
      <c r="M17" s="105" t="s">
        <v>70</v>
      </c>
      <c r="P17" s="109"/>
    </row>
    <row r="18" spans="1:16" s="108" customFormat="1" ht="26.1" customHeight="1">
      <c r="A18" s="104" t="s">
        <v>71</v>
      </c>
      <c r="B18" s="105"/>
      <c r="C18" s="110" t="s">
        <v>55</v>
      </c>
      <c r="D18" s="106">
        <v>1</v>
      </c>
      <c r="E18" s="107"/>
      <c r="F18" s="107">
        <f t="shared" si="8"/>
        <v>0</v>
      </c>
      <c r="G18" s="107"/>
      <c r="H18" s="107">
        <f t="shared" si="9"/>
        <v>0</v>
      </c>
      <c r="I18" s="107"/>
      <c r="J18" s="107">
        <f t="shared" si="10"/>
        <v>0</v>
      </c>
      <c r="K18" s="107">
        <f t="shared" si="11"/>
        <v>0</v>
      </c>
      <c r="L18" s="107">
        <f t="shared" si="11"/>
        <v>0</v>
      </c>
      <c r="M18" s="111"/>
      <c r="P18" s="109"/>
    </row>
    <row r="19" spans="1:16" ht="26.1" customHeight="1">
      <c r="A19" s="99"/>
      <c r="B19" s="94"/>
      <c r="C19" s="103"/>
      <c r="D19" s="100"/>
      <c r="E19" s="101"/>
      <c r="F19" s="101"/>
      <c r="G19" s="101"/>
      <c r="H19" s="101"/>
      <c r="I19" s="101"/>
      <c r="J19" s="101"/>
      <c r="K19" s="101"/>
      <c r="L19" s="101"/>
      <c r="M19" s="97"/>
    </row>
    <row r="20" spans="1:16" ht="26.1" customHeight="1">
      <c r="A20" s="93" t="s">
        <v>72</v>
      </c>
      <c r="B20" s="97"/>
      <c r="C20" s="97"/>
      <c r="D20" s="95"/>
      <c r="E20" s="96"/>
      <c r="F20" s="96">
        <f>SUM(F21:F25)</f>
        <v>0</v>
      </c>
      <c r="G20" s="96"/>
      <c r="H20" s="96">
        <f>SUM(H21:H25)</f>
        <v>0</v>
      </c>
      <c r="I20" s="96"/>
      <c r="J20" s="96">
        <f>SUM(J21:J25)</f>
        <v>0</v>
      </c>
      <c r="K20" s="96"/>
      <c r="L20" s="96">
        <f>SUM(L21:L25)</f>
        <v>0</v>
      </c>
      <c r="M20" s="97"/>
    </row>
    <row r="21" spans="1:16" ht="26.1" customHeight="1">
      <c r="A21" s="99" t="s">
        <v>73</v>
      </c>
      <c r="B21" s="94" t="s">
        <v>74</v>
      </c>
      <c r="C21" s="94" t="s">
        <v>75</v>
      </c>
      <c r="D21" s="100">
        <v>1800</v>
      </c>
      <c r="E21" s="101"/>
      <c r="F21" s="101">
        <f t="shared" ref="F21:F25" si="12">$D21*E21</f>
        <v>0</v>
      </c>
      <c r="G21" s="101"/>
      <c r="H21" s="101">
        <f t="shared" ref="H21:H25" si="13">$D21*G21</f>
        <v>0</v>
      </c>
      <c r="I21" s="101"/>
      <c r="J21" s="101">
        <f t="shared" ref="J21:J25" si="14">$D21*I21</f>
        <v>0</v>
      </c>
      <c r="K21" s="101">
        <f t="shared" ref="K21:L25" si="15">E21+G21+I21</f>
        <v>0</v>
      </c>
      <c r="L21" s="101">
        <f t="shared" si="15"/>
        <v>0</v>
      </c>
      <c r="M21" s="97"/>
    </row>
    <row r="22" spans="1:16" ht="26.1" customHeight="1">
      <c r="A22" s="99" t="s">
        <v>76</v>
      </c>
      <c r="B22" s="94" t="s">
        <v>77</v>
      </c>
      <c r="C22" s="94" t="s">
        <v>75</v>
      </c>
      <c r="D22" s="100">
        <v>450</v>
      </c>
      <c r="E22" s="101"/>
      <c r="F22" s="101">
        <f t="shared" si="12"/>
        <v>0</v>
      </c>
      <c r="G22" s="101"/>
      <c r="H22" s="101">
        <f t="shared" si="13"/>
        <v>0</v>
      </c>
      <c r="I22" s="101"/>
      <c r="J22" s="101">
        <f t="shared" si="14"/>
        <v>0</v>
      </c>
      <c r="K22" s="101">
        <f t="shared" si="15"/>
        <v>0</v>
      </c>
      <c r="L22" s="101">
        <f t="shared" si="15"/>
        <v>0</v>
      </c>
      <c r="M22" s="97"/>
    </row>
    <row r="23" spans="1:16" ht="26.1" customHeight="1">
      <c r="A23" s="99" t="s">
        <v>78</v>
      </c>
      <c r="B23" s="94"/>
      <c r="C23" s="94" t="s">
        <v>55</v>
      </c>
      <c r="D23" s="100">
        <v>1</v>
      </c>
      <c r="E23" s="101"/>
      <c r="F23" s="101">
        <f t="shared" si="12"/>
        <v>0</v>
      </c>
      <c r="G23" s="101"/>
      <c r="H23" s="101">
        <f t="shared" si="13"/>
        <v>0</v>
      </c>
      <c r="I23" s="101"/>
      <c r="J23" s="101">
        <f t="shared" si="14"/>
        <v>0</v>
      </c>
      <c r="K23" s="101">
        <f t="shared" si="15"/>
        <v>0</v>
      </c>
      <c r="L23" s="101">
        <f t="shared" si="15"/>
        <v>0</v>
      </c>
      <c r="M23" s="97"/>
    </row>
    <row r="24" spans="1:16" ht="26.1" customHeight="1">
      <c r="A24" s="99" t="s">
        <v>79</v>
      </c>
      <c r="B24" s="94"/>
      <c r="C24" s="103" t="s">
        <v>80</v>
      </c>
      <c r="D24" s="100">
        <v>1</v>
      </c>
      <c r="E24" s="101"/>
      <c r="F24" s="101">
        <f t="shared" si="12"/>
        <v>0</v>
      </c>
      <c r="G24" s="101"/>
      <c r="H24" s="101">
        <f t="shared" si="13"/>
        <v>0</v>
      </c>
      <c r="I24" s="101"/>
      <c r="J24" s="101">
        <f t="shared" si="14"/>
        <v>0</v>
      </c>
      <c r="K24" s="101">
        <f t="shared" si="15"/>
        <v>0</v>
      </c>
      <c r="L24" s="101">
        <f t="shared" si="15"/>
        <v>0</v>
      </c>
      <c r="M24" s="97"/>
    </row>
    <row r="25" spans="1:16" ht="26.1" customHeight="1">
      <c r="A25" s="99" t="s">
        <v>81</v>
      </c>
      <c r="B25" s="94"/>
      <c r="C25" s="103" t="s">
        <v>55</v>
      </c>
      <c r="D25" s="100">
        <v>1</v>
      </c>
      <c r="E25" s="101"/>
      <c r="F25" s="101">
        <f t="shared" si="12"/>
        <v>0</v>
      </c>
      <c r="G25" s="101"/>
      <c r="H25" s="101">
        <f t="shared" si="13"/>
        <v>0</v>
      </c>
      <c r="I25" s="101"/>
      <c r="J25" s="101">
        <f t="shared" si="14"/>
        <v>0</v>
      </c>
      <c r="K25" s="101">
        <f t="shared" si="15"/>
        <v>0</v>
      </c>
      <c r="L25" s="101">
        <f t="shared" si="15"/>
        <v>0</v>
      </c>
      <c r="M25" s="97"/>
    </row>
    <row r="26" spans="1:16" ht="26.1" customHeight="1">
      <c r="A26" s="99"/>
      <c r="B26" s="94"/>
      <c r="C26" s="103"/>
      <c r="D26" s="100"/>
      <c r="E26" s="101"/>
      <c r="F26" s="101"/>
      <c r="G26" s="101"/>
      <c r="H26" s="101"/>
      <c r="I26" s="101"/>
      <c r="J26" s="101"/>
      <c r="K26" s="101"/>
      <c r="L26" s="101"/>
      <c r="M26" s="97"/>
    </row>
    <row r="27" spans="1:16" ht="26.1" customHeight="1">
      <c r="A27" s="99"/>
      <c r="B27" s="94"/>
      <c r="C27" s="103"/>
      <c r="D27" s="100"/>
      <c r="E27" s="101"/>
      <c r="F27" s="101"/>
      <c r="G27" s="101"/>
      <c r="H27" s="101"/>
      <c r="I27" s="101"/>
      <c r="J27" s="101"/>
      <c r="K27" s="101"/>
      <c r="L27" s="101"/>
      <c r="M27" s="97"/>
    </row>
    <row r="28" spans="1:16" ht="26.1" customHeight="1">
      <c r="A28" s="99"/>
      <c r="B28" s="94"/>
      <c r="C28" s="103"/>
      <c r="D28" s="100"/>
      <c r="E28" s="101"/>
      <c r="F28" s="101"/>
      <c r="G28" s="101"/>
      <c r="H28" s="101"/>
      <c r="I28" s="101"/>
      <c r="J28" s="101"/>
      <c r="K28" s="101"/>
      <c r="L28" s="101"/>
      <c r="M28" s="97"/>
    </row>
    <row r="29" spans="1:16" ht="26.1" customHeight="1">
      <c r="A29" s="99"/>
      <c r="B29" s="94"/>
      <c r="C29" s="103"/>
      <c r="D29" s="100"/>
      <c r="E29" s="101"/>
      <c r="F29" s="101"/>
      <c r="G29" s="101"/>
      <c r="H29" s="101"/>
      <c r="I29" s="101"/>
      <c r="J29" s="101"/>
      <c r="K29" s="101"/>
      <c r="L29" s="101"/>
      <c r="M29" s="97"/>
    </row>
    <row r="30" spans="1:16" ht="26.1" customHeight="1">
      <c r="A30" s="99"/>
      <c r="B30" s="94"/>
      <c r="C30" s="103"/>
      <c r="D30" s="100"/>
      <c r="E30" s="101"/>
      <c r="F30" s="101"/>
      <c r="G30" s="101"/>
      <c r="H30" s="101"/>
      <c r="I30" s="101"/>
      <c r="J30" s="101"/>
      <c r="K30" s="101"/>
      <c r="L30" s="101"/>
      <c r="M30" s="97"/>
    </row>
    <row r="31" spans="1:16" ht="26.1" customHeight="1">
      <c r="A31" s="99"/>
      <c r="B31" s="94"/>
      <c r="C31" s="103"/>
      <c r="D31" s="100"/>
      <c r="E31" s="101"/>
      <c r="F31" s="101"/>
      <c r="G31" s="101"/>
      <c r="H31" s="101"/>
      <c r="I31" s="101"/>
      <c r="J31" s="101"/>
      <c r="K31" s="101"/>
      <c r="L31" s="101"/>
      <c r="M31" s="97"/>
    </row>
    <row r="32" spans="1:16" ht="26.1" customHeight="1">
      <c r="A32" s="99"/>
      <c r="B32" s="94"/>
      <c r="C32" s="103"/>
      <c r="D32" s="100"/>
      <c r="E32" s="101"/>
      <c r="F32" s="101"/>
      <c r="G32" s="101"/>
      <c r="H32" s="101"/>
      <c r="I32" s="101"/>
      <c r="J32" s="101"/>
      <c r="K32" s="101"/>
      <c r="L32" s="101"/>
      <c r="M32" s="97"/>
    </row>
    <row r="33" spans="1:18" ht="26.1" customHeight="1">
      <c r="A33" s="99"/>
      <c r="B33" s="94"/>
      <c r="C33" s="103"/>
      <c r="D33" s="100"/>
      <c r="E33" s="101"/>
      <c r="F33" s="101"/>
      <c r="G33" s="101"/>
      <c r="H33" s="101"/>
      <c r="I33" s="101"/>
      <c r="J33" s="101"/>
      <c r="K33" s="101"/>
      <c r="L33" s="101"/>
      <c r="M33" s="97"/>
    </row>
    <row r="34" spans="1:18" ht="26.1" customHeight="1">
      <c r="A34" s="99"/>
      <c r="B34" s="94"/>
      <c r="C34" s="103"/>
      <c r="D34" s="100"/>
      <c r="E34" s="101"/>
      <c r="F34" s="101"/>
      <c r="G34" s="101"/>
      <c r="H34" s="101"/>
      <c r="I34" s="101"/>
      <c r="J34" s="101"/>
      <c r="K34" s="101"/>
      <c r="L34" s="101"/>
      <c r="M34" s="97"/>
    </row>
    <row r="35" spans="1:18" ht="26.1" customHeight="1">
      <c r="A35" s="99"/>
      <c r="B35" s="94"/>
      <c r="C35" s="103"/>
      <c r="D35" s="100"/>
      <c r="E35" s="101"/>
      <c r="F35" s="101"/>
      <c r="G35" s="101"/>
      <c r="H35" s="101"/>
      <c r="I35" s="101"/>
      <c r="J35" s="101"/>
      <c r="K35" s="101"/>
      <c r="L35" s="101"/>
      <c r="M35" s="97"/>
    </row>
    <row r="36" spans="1:18" ht="26.1" customHeight="1">
      <c r="A36" s="99"/>
      <c r="B36" s="94"/>
      <c r="C36" s="103"/>
      <c r="D36" s="100"/>
      <c r="E36" s="101"/>
      <c r="F36" s="101"/>
      <c r="G36" s="101"/>
      <c r="H36" s="101"/>
      <c r="I36" s="101"/>
      <c r="J36" s="101"/>
      <c r="K36" s="101"/>
      <c r="L36" s="101"/>
      <c r="M36" s="97"/>
    </row>
    <row r="37" spans="1:18" ht="26.1" customHeight="1">
      <c r="A37" s="99"/>
      <c r="B37" s="94"/>
      <c r="C37" s="94"/>
      <c r="D37" s="100"/>
      <c r="E37" s="101"/>
      <c r="F37" s="101"/>
      <c r="G37" s="101"/>
      <c r="H37" s="101"/>
      <c r="I37" s="101"/>
      <c r="J37" s="101"/>
      <c r="K37" s="101"/>
      <c r="L37" s="101"/>
      <c r="M37" s="94"/>
    </row>
    <row r="38" spans="1:18" ht="26.1" customHeight="1">
      <c r="A38" s="112" t="s">
        <v>0</v>
      </c>
      <c r="B38" s="112"/>
      <c r="C38" s="112"/>
      <c r="D38" s="113"/>
      <c r="E38" s="114"/>
      <c r="F38" s="114">
        <f>F5+F12+F16+F20</f>
        <v>0</v>
      </c>
      <c r="G38" s="114"/>
      <c r="H38" s="114">
        <f>H5+H12+H16+H20</f>
        <v>0</v>
      </c>
      <c r="I38" s="114"/>
      <c r="J38" s="114">
        <f>J5+J12+J16+J20</f>
        <v>0</v>
      </c>
      <c r="K38" s="114"/>
      <c r="L38" s="114">
        <f>L5+L12+L16+L20</f>
        <v>0</v>
      </c>
      <c r="M38" s="112"/>
      <c r="O38" s="98"/>
      <c r="R38" s="98"/>
    </row>
  </sheetData>
  <mergeCells count="11">
    <mergeCell ref="O4:P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FF655-C87F-48E2-8455-0DB70773B741}">
  <sheetPr>
    <tabColor theme="9" tint="0.79998168889431442"/>
  </sheetPr>
  <dimension ref="A1:G30"/>
  <sheetViews>
    <sheetView view="pageBreakPreview" zoomScaleNormal="100" zoomScaleSheetLayoutView="100" workbookViewId="0">
      <selection activeCell="D30" sqref="D30"/>
    </sheetView>
  </sheetViews>
  <sheetFormatPr defaultRowHeight="21.95" customHeight="1"/>
  <cols>
    <col min="1" max="2" width="9" style="1"/>
    <col min="3" max="3" width="25.625" style="1" customWidth="1"/>
    <col min="4" max="4" width="23.625" style="1" customWidth="1"/>
    <col min="5" max="5" width="10.625" style="1" customWidth="1"/>
    <col min="6" max="6" width="40.625" style="1" customWidth="1"/>
    <col min="7" max="7" width="17.625" style="1" customWidth="1"/>
    <col min="8" max="16384" width="9" style="1"/>
  </cols>
  <sheetData>
    <row r="1" spans="1:7" ht="20.100000000000001" customHeight="1">
      <c r="A1" s="51" t="s">
        <v>1</v>
      </c>
      <c r="B1" s="51"/>
      <c r="C1" s="51"/>
      <c r="D1" s="51"/>
      <c r="E1" s="51"/>
      <c r="F1" s="51"/>
      <c r="G1" s="51"/>
    </row>
    <row r="2" spans="1:7" ht="15" customHeight="1">
      <c r="A2" s="71" t="s">
        <v>25</v>
      </c>
      <c r="B2" s="2" t="str">
        <f>화장실_내역!P2</f>
        <v>노천강당 화장실(샤워실), 출입구 환경개선 공사</v>
      </c>
      <c r="C2" s="2"/>
      <c r="D2" s="2"/>
      <c r="E2" s="2"/>
      <c r="F2" s="2"/>
      <c r="G2" s="2"/>
    </row>
    <row r="3" spans="1:7" ht="18.95" customHeight="1">
      <c r="A3" s="52"/>
      <c r="B3" s="53"/>
      <c r="C3" s="54"/>
      <c r="D3" s="72" t="s">
        <v>36</v>
      </c>
      <c r="E3" s="13" t="s">
        <v>2</v>
      </c>
      <c r="F3" s="14" t="s">
        <v>3</v>
      </c>
      <c r="G3" s="15" t="s">
        <v>4</v>
      </c>
    </row>
    <row r="4" spans="1:7" ht="18" customHeight="1">
      <c r="A4" s="55" t="s">
        <v>18</v>
      </c>
      <c r="B4" s="58" t="s">
        <v>26</v>
      </c>
      <c r="C4" s="22" t="s">
        <v>5</v>
      </c>
      <c r="D4" s="73">
        <f>INT(화장실_내역!F55)</f>
        <v>0</v>
      </c>
      <c r="E4" s="11"/>
      <c r="F4" s="74"/>
      <c r="G4" s="3"/>
    </row>
    <row r="5" spans="1:7" ht="18" customHeight="1">
      <c r="A5" s="56"/>
      <c r="B5" s="59"/>
      <c r="C5" s="24" t="s">
        <v>6</v>
      </c>
      <c r="D5" s="78"/>
      <c r="E5" s="7"/>
      <c r="F5" s="75"/>
      <c r="G5" s="4"/>
    </row>
    <row r="6" spans="1:7" ht="18" customHeight="1">
      <c r="A6" s="56"/>
      <c r="B6" s="59"/>
      <c r="C6" s="24" t="s">
        <v>7</v>
      </c>
      <c r="D6" s="78"/>
      <c r="E6" s="7"/>
      <c r="F6" s="75"/>
      <c r="G6" s="4"/>
    </row>
    <row r="7" spans="1:7" ht="18" customHeight="1">
      <c r="A7" s="56"/>
      <c r="B7" s="60"/>
      <c r="C7" s="12" t="s">
        <v>8</v>
      </c>
      <c r="D7" s="76">
        <f>SUM(D4:D6)</f>
        <v>0</v>
      </c>
      <c r="E7" s="8"/>
      <c r="F7" s="77"/>
      <c r="G7" s="5"/>
    </row>
    <row r="8" spans="1:7" ht="18" customHeight="1">
      <c r="A8" s="56"/>
      <c r="B8" s="58" t="s">
        <v>27</v>
      </c>
      <c r="C8" s="22" t="s">
        <v>9</v>
      </c>
      <c r="D8" s="73">
        <f>INT(화장실_내역!H55)</f>
        <v>0</v>
      </c>
      <c r="E8" s="11"/>
      <c r="F8" s="74"/>
      <c r="G8" s="3"/>
    </row>
    <row r="9" spans="1:7" ht="18" customHeight="1">
      <c r="A9" s="56"/>
      <c r="B9" s="59"/>
      <c r="C9" s="24" t="s">
        <v>10</v>
      </c>
      <c r="D9" s="78">
        <f>INT(D8*E9)</f>
        <v>0</v>
      </c>
      <c r="E9" s="7">
        <v>0.06</v>
      </c>
      <c r="F9" s="79" t="str">
        <f>IF(E9&gt;0,"   직접노무비 × "&amp;E9," ")</f>
        <v xml:space="preserve">   직접노무비 × 0.06</v>
      </c>
      <c r="G9" s="4"/>
    </row>
    <row r="10" spans="1:7" ht="18" customHeight="1">
      <c r="A10" s="56"/>
      <c r="B10" s="60"/>
      <c r="C10" s="12" t="s">
        <v>8</v>
      </c>
      <c r="D10" s="76">
        <f>SUM(D8:D9)</f>
        <v>0</v>
      </c>
      <c r="E10" s="8"/>
      <c r="F10" s="77"/>
      <c r="G10" s="5"/>
    </row>
    <row r="11" spans="1:7" ht="18" customHeight="1">
      <c r="A11" s="56"/>
      <c r="B11" s="58" t="s">
        <v>19</v>
      </c>
      <c r="C11" s="22" t="s">
        <v>28</v>
      </c>
      <c r="D11" s="73">
        <f>INT(화장실_내역!J55)</f>
        <v>0</v>
      </c>
      <c r="E11" s="11"/>
      <c r="F11" s="74"/>
      <c r="G11" s="3"/>
    </row>
    <row r="12" spans="1:7" ht="18" customHeight="1">
      <c r="A12" s="56"/>
      <c r="B12" s="59"/>
      <c r="C12" s="24" t="s">
        <v>11</v>
      </c>
      <c r="D12" s="78">
        <f>INT(D10*E12)</f>
        <v>0</v>
      </c>
      <c r="E12" s="7">
        <v>3.56E-2</v>
      </c>
      <c r="F12" s="79" t="str">
        <f>IF(E12&gt;0,"   노무비 × "&amp;E12," ")</f>
        <v xml:space="preserve">   노무비 × 0.0356</v>
      </c>
      <c r="G12" s="4"/>
    </row>
    <row r="13" spans="1:7" ht="18" customHeight="1">
      <c r="A13" s="56"/>
      <c r="B13" s="59"/>
      <c r="C13" s="24" t="s">
        <v>12</v>
      </c>
      <c r="D13" s="78">
        <f>INT(D8*E13)</f>
        <v>0</v>
      </c>
      <c r="E13" s="7">
        <v>1.01E-2</v>
      </c>
      <c r="F13" s="79" t="str">
        <f>IF(E13&gt;0,"   직접노무비 × "&amp;E13," ")</f>
        <v xml:space="preserve">   직접노무비 × 0.0101</v>
      </c>
      <c r="G13" s="4"/>
    </row>
    <row r="14" spans="1:7" ht="18" customHeight="1">
      <c r="A14" s="56"/>
      <c r="B14" s="59"/>
      <c r="C14" s="24" t="s">
        <v>13</v>
      </c>
      <c r="D14" s="78">
        <f>IF(E14&gt;0,INT(D8*E14),0)</f>
        <v>0</v>
      </c>
      <c r="E14" s="20"/>
      <c r="F14" s="79" t="str">
        <f>IF(E14&gt;0,"   직접노무비 × "&amp;E14," ")</f>
        <v xml:space="preserve"> </v>
      </c>
      <c r="G14" s="4"/>
    </row>
    <row r="15" spans="1:7" ht="18" customHeight="1">
      <c r="A15" s="56"/>
      <c r="B15" s="59"/>
      <c r="C15" s="24" t="s">
        <v>14</v>
      </c>
      <c r="D15" s="78">
        <f>IF(E15&gt;0,INT(D8*E15),0)</f>
        <v>0</v>
      </c>
      <c r="E15" s="7"/>
      <c r="F15" s="79" t="str">
        <f>IF(E15&gt;0,"   직접노무비 × "&amp;E15," ")</f>
        <v xml:space="preserve"> </v>
      </c>
      <c r="G15" s="4"/>
    </row>
    <row r="16" spans="1:7" ht="18" customHeight="1">
      <c r="A16" s="56"/>
      <c r="B16" s="59"/>
      <c r="C16" s="24" t="s">
        <v>29</v>
      </c>
      <c r="D16" s="78">
        <f>IF(E16&gt;0,INT(D14*E16),0)</f>
        <v>0</v>
      </c>
      <c r="E16" s="7"/>
      <c r="F16" s="79" t="str">
        <f>IF(E16&gt;0,"   건강보험료 × "&amp;E16," ")</f>
        <v xml:space="preserve"> </v>
      </c>
      <c r="G16" s="4"/>
    </row>
    <row r="17" spans="1:7" ht="18" customHeight="1">
      <c r="A17" s="56"/>
      <c r="B17" s="59"/>
      <c r="C17" s="24" t="s">
        <v>31</v>
      </c>
      <c r="D17" s="78">
        <f>IF(E17&gt;0,INT(D10*E17),0)</f>
        <v>0</v>
      </c>
      <c r="E17" s="20">
        <v>6.0000000000000002E-5</v>
      </c>
      <c r="F17" s="79" t="str">
        <f>IF(E17&gt;0,"   노무비 × "&amp;E17," ")</f>
        <v xml:space="preserve">   노무비 × 0.00006</v>
      </c>
      <c r="G17" s="4"/>
    </row>
    <row r="18" spans="1:7" ht="18" customHeight="1">
      <c r="A18" s="56"/>
      <c r="B18" s="59"/>
      <c r="C18" s="24" t="s">
        <v>32</v>
      </c>
      <c r="D18" s="78">
        <f>IF(E18&gt;0,INT(D10*E18),0)</f>
        <v>0</v>
      </c>
      <c r="E18" s="7">
        <v>8.9999999999999998E-4</v>
      </c>
      <c r="F18" s="79" t="str">
        <f>IF(E18&gt;0,"   노무비 × "&amp;E18," ")</f>
        <v xml:space="preserve">   노무비 × 0.0009</v>
      </c>
      <c r="G18" s="4"/>
    </row>
    <row r="19" spans="1:7" ht="18" customHeight="1">
      <c r="A19" s="56"/>
      <c r="B19" s="59"/>
      <c r="C19" s="24" t="s">
        <v>15</v>
      </c>
      <c r="D19" s="78">
        <v>986800</v>
      </c>
      <c r="E19" s="7">
        <v>3.1099999999999999E-2</v>
      </c>
      <c r="F19" s="79" t="str">
        <f>IF(E19&gt;0,"   (재료비 + 직접노무비) × "&amp;E19," ")</f>
        <v xml:space="preserve">   (재료비 + 직접노무비) × 0.0311</v>
      </c>
      <c r="G19" s="4"/>
    </row>
    <row r="20" spans="1:7" ht="18" customHeight="1">
      <c r="A20" s="56"/>
      <c r="B20" s="59"/>
      <c r="C20" s="24" t="s">
        <v>16</v>
      </c>
      <c r="D20" s="78">
        <f>INT((D7+D8+D11)*E20)</f>
        <v>0</v>
      </c>
      <c r="E20" s="7">
        <v>3.0000000000000001E-3</v>
      </c>
      <c r="F20" s="79" t="str">
        <f>IF(E20&gt;0,"   (재료비 + 직접노무비 + 기계경비) × "&amp;E20," ")</f>
        <v xml:space="preserve">   (재료비 + 직접노무비 + 기계경비) × 0.003</v>
      </c>
      <c r="G20" s="4"/>
    </row>
    <row r="21" spans="1:7" ht="18" customHeight="1">
      <c r="A21" s="56"/>
      <c r="B21" s="59"/>
      <c r="C21" s="24" t="s">
        <v>17</v>
      </c>
      <c r="D21" s="78">
        <f>INT((D7+D10)*E21)</f>
        <v>0</v>
      </c>
      <c r="E21" s="7">
        <v>4.5999999999999999E-2</v>
      </c>
      <c r="F21" s="79" t="str">
        <f>IF(E21&gt;0,"   (재료비 + 노무비) × "&amp;E21," ")</f>
        <v xml:space="preserve">   (재료비 + 노무비) × 0.046</v>
      </c>
      <c r="G21" s="4"/>
    </row>
    <row r="22" spans="1:7" ht="18" customHeight="1">
      <c r="A22" s="57"/>
      <c r="B22" s="61"/>
      <c r="C22" s="25" t="s">
        <v>8</v>
      </c>
      <c r="D22" s="80"/>
      <c r="E22" s="9"/>
      <c r="F22" s="81"/>
      <c r="G22" s="10"/>
    </row>
    <row r="23" spans="1:7" ht="18" customHeight="1">
      <c r="A23" s="62" t="s">
        <v>20</v>
      </c>
      <c r="B23" s="63"/>
      <c r="C23" s="64"/>
      <c r="D23" s="73">
        <f>D7+D10+D22</f>
        <v>0</v>
      </c>
      <c r="E23" s="11"/>
      <c r="F23" s="74"/>
      <c r="G23" s="3"/>
    </row>
    <row r="24" spans="1:7" ht="18" customHeight="1">
      <c r="A24" s="65" t="s">
        <v>30</v>
      </c>
      <c r="B24" s="66"/>
      <c r="C24" s="67"/>
      <c r="D24" s="78">
        <f>INT(D23*E24)</f>
        <v>0</v>
      </c>
      <c r="E24" s="7">
        <v>0.03</v>
      </c>
      <c r="F24" s="79" t="str">
        <f>IF(E24&gt;0,"   합  계 × "&amp;E24," ")</f>
        <v xml:space="preserve">   합  계 × 0.03</v>
      </c>
      <c r="G24" s="4"/>
    </row>
    <row r="25" spans="1:7" ht="18" customHeight="1">
      <c r="A25" s="65" t="s">
        <v>21</v>
      </c>
      <c r="B25" s="66"/>
      <c r="C25" s="67"/>
      <c r="D25" s="78">
        <f>INT((D10+D22+D24)*E25)</f>
        <v>0</v>
      </c>
      <c r="E25" s="7">
        <v>0.1</v>
      </c>
      <c r="F25" s="79" t="str">
        <f>IF(E25&gt;0,"   (노무비 + 경비 + 일반관리비) × "&amp;E25," ")</f>
        <v xml:space="preserve">   (노무비 + 경비 + 일반관리비) × 0.1</v>
      </c>
      <c r="G25" s="4"/>
    </row>
    <row r="26" spans="1:7" ht="18" customHeight="1">
      <c r="A26" s="65" t="s">
        <v>22</v>
      </c>
      <c r="B26" s="66"/>
      <c r="C26" s="67"/>
      <c r="D26" s="78">
        <f>SUM(D23:D25)</f>
        <v>0</v>
      </c>
      <c r="E26" s="7"/>
      <c r="F26" s="75"/>
      <c r="G26" s="4"/>
    </row>
    <row r="27" spans="1:7" ht="18" customHeight="1">
      <c r="A27" s="68" t="s">
        <v>23</v>
      </c>
      <c r="B27" s="69"/>
      <c r="C27" s="70"/>
      <c r="D27" s="80">
        <f>INT(D26*E27)</f>
        <v>0</v>
      </c>
      <c r="E27" s="9">
        <v>0.1</v>
      </c>
      <c r="F27" s="82" t="str">
        <f>"   총   원   가 × "&amp;E27</f>
        <v xml:space="preserve">   총   원   가 × 0.1</v>
      </c>
      <c r="G27" s="10"/>
    </row>
    <row r="28" spans="1:7" ht="18" customHeight="1">
      <c r="A28" s="48" t="s">
        <v>24</v>
      </c>
      <c r="B28" s="49"/>
      <c r="C28" s="50"/>
      <c r="D28" s="83">
        <f>SUM(D26:D27)</f>
        <v>0</v>
      </c>
      <c r="E28" s="16"/>
      <c r="F28" s="84"/>
      <c r="G28" s="6"/>
    </row>
    <row r="30" spans="1:7" ht="21.95" customHeight="1">
      <c r="D30" s="115"/>
    </row>
  </sheetData>
  <mergeCells count="12">
    <mergeCell ref="A23:C23"/>
    <mergeCell ref="A24:C24"/>
    <mergeCell ref="A25:C25"/>
    <mergeCell ref="A26:C26"/>
    <mergeCell ref="A27:C27"/>
    <mergeCell ref="A28:C28"/>
    <mergeCell ref="A1:G1"/>
    <mergeCell ref="A3:C3"/>
    <mergeCell ref="A4:A22"/>
    <mergeCell ref="B4:B7"/>
    <mergeCell ref="B8:B10"/>
    <mergeCell ref="B11:B22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2CDF-5618-44F9-BC6F-FF3269E25186}">
  <sheetPr>
    <tabColor theme="9" tint="0.79998168889431442"/>
  </sheetPr>
  <dimension ref="A1:U55"/>
  <sheetViews>
    <sheetView showZeros="0" view="pageBreakPreview" zoomScaleNormal="100" zoomScaleSheetLayoutView="100" workbookViewId="0">
      <pane ySplit="4" topLeftCell="A39" activePane="bottomLeft" state="frozen"/>
      <selection activeCell="P7" sqref="P7"/>
      <selection pane="bottomLeft" activeCell="D55" sqref="D55"/>
    </sheetView>
  </sheetViews>
  <sheetFormatPr defaultRowHeight="24.95" customHeight="1"/>
  <cols>
    <col min="1" max="1" width="12.625" style="1" customWidth="1"/>
    <col min="2" max="2" width="19.625" style="1" customWidth="1"/>
    <col min="3" max="3" width="4.625" style="1" customWidth="1"/>
    <col min="4" max="4" width="6.625" style="1" customWidth="1"/>
    <col min="5" max="5" width="8.625" style="1" customWidth="1"/>
    <col min="6" max="6" width="12.625" style="1" customWidth="1"/>
    <col min="7" max="7" width="8.625" style="1" customWidth="1"/>
    <col min="8" max="8" width="12.625" style="1" customWidth="1"/>
    <col min="9" max="9" width="8.625" style="1" customWidth="1"/>
    <col min="10" max="10" width="12.625" style="1" customWidth="1"/>
    <col min="11" max="11" width="8.625" style="1" customWidth="1"/>
    <col min="12" max="12" width="12.625" style="1" customWidth="1"/>
    <col min="13" max="13" width="8.625" style="1" customWidth="1"/>
    <col min="14" max="14" width="9" style="1"/>
    <col min="15" max="15" width="12.625" style="1" customWidth="1"/>
    <col min="16" max="16" width="15.625" style="85" customWidth="1"/>
    <col min="17" max="17" width="9" style="1"/>
    <col min="18" max="18" width="11.875" style="1" bestFit="1" customWidth="1"/>
    <col min="19" max="16384" width="9" style="1"/>
  </cols>
  <sheetData>
    <row r="1" spans="1:21" ht="30" customHeight="1">
      <c r="A1" s="51" t="s">
        <v>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1" ht="20.100000000000001" customHeight="1">
      <c r="A2" s="86" t="str">
        <f>"공 사 명: "&amp;P2</f>
        <v>공 사 명: 노천강당 화장실(샤워실), 출입구 환경개선 공사</v>
      </c>
      <c r="B2" s="87"/>
      <c r="O2" s="88" t="s">
        <v>38</v>
      </c>
      <c r="P2" s="89" t="s">
        <v>83</v>
      </c>
      <c r="Q2" s="88"/>
      <c r="R2" s="88"/>
      <c r="S2" s="88"/>
      <c r="T2" s="88"/>
      <c r="U2" s="88"/>
    </row>
    <row r="3" spans="1:21" ht="18" customHeight="1">
      <c r="A3" s="90" t="s">
        <v>39</v>
      </c>
      <c r="B3" s="90" t="s">
        <v>40</v>
      </c>
      <c r="C3" s="90" t="s">
        <v>41</v>
      </c>
      <c r="D3" s="90" t="s">
        <v>42</v>
      </c>
      <c r="E3" s="90" t="s">
        <v>43</v>
      </c>
      <c r="F3" s="90"/>
      <c r="G3" s="90" t="s">
        <v>44</v>
      </c>
      <c r="H3" s="90"/>
      <c r="I3" s="90" t="s">
        <v>45</v>
      </c>
      <c r="J3" s="90"/>
      <c r="K3" s="90" t="s">
        <v>46</v>
      </c>
      <c r="L3" s="90"/>
      <c r="M3" s="90" t="s">
        <v>47</v>
      </c>
    </row>
    <row r="4" spans="1:21" ht="18" customHeight="1">
      <c r="A4" s="90"/>
      <c r="B4" s="90"/>
      <c r="C4" s="90"/>
      <c r="D4" s="90"/>
      <c r="E4" s="91" t="s">
        <v>48</v>
      </c>
      <c r="F4" s="91" t="s">
        <v>49</v>
      </c>
      <c r="G4" s="91" t="s">
        <v>48</v>
      </c>
      <c r="H4" s="91" t="s">
        <v>49</v>
      </c>
      <c r="I4" s="91" t="s">
        <v>48</v>
      </c>
      <c r="J4" s="91" t="s">
        <v>49</v>
      </c>
      <c r="K4" s="91" t="s">
        <v>48</v>
      </c>
      <c r="L4" s="91" t="s">
        <v>49</v>
      </c>
      <c r="M4" s="90"/>
      <c r="O4" s="92"/>
      <c r="P4" s="92"/>
    </row>
    <row r="5" spans="1:21" ht="26.1" customHeight="1">
      <c r="A5" s="93" t="s">
        <v>84</v>
      </c>
      <c r="B5" s="94"/>
      <c r="C5" s="94"/>
      <c r="D5" s="95"/>
      <c r="E5" s="96"/>
      <c r="F5" s="96">
        <f>SUM(F6:F7)</f>
        <v>0</v>
      </c>
      <c r="G5" s="96"/>
      <c r="H5" s="96">
        <f>SUM(H6:H7)</f>
        <v>0</v>
      </c>
      <c r="I5" s="96"/>
      <c r="J5" s="96">
        <f>SUM(J6:J7)</f>
        <v>0</v>
      </c>
      <c r="K5" s="96"/>
      <c r="L5" s="96">
        <f>SUM(L6:L7)</f>
        <v>0</v>
      </c>
      <c r="M5" s="97"/>
      <c r="O5" s="98"/>
    </row>
    <row r="6" spans="1:21" ht="26.1" customHeight="1">
      <c r="A6" s="99" t="s">
        <v>85</v>
      </c>
      <c r="B6" s="94" t="s">
        <v>86</v>
      </c>
      <c r="C6" s="94" t="s">
        <v>87</v>
      </c>
      <c r="D6" s="100">
        <v>20</v>
      </c>
      <c r="E6" s="101"/>
      <c r="F6" s="101">
        <f t="shared" ref="F6:F7" si="0">$D6*E6</f>
        <v>0</v>
      </c>
      <c r="G6" s="101"/>
      <c r="H6" s="101">
        <f t="shared" ref="H6:H7" si="1">$D6*G6</f>
        <v>0</v>
      </c>
      <c r="I6" s="101"/>
      <c r="J6" s="101">
        <f t="shared" ref="J6:J7" si="2">$D6*I6</f>
        <v>0</v>
      </c>
      <c r="K6" s="101">
        <f t="shared" ref="K6:L7" si="3">E6+G6+I6</f>
        <v>0</v>
      </c>
      <c r="L6" s="101">
        <f t="shared" si="3"/>
        <v>0</v>
      </c>
      <c r="M6" s="94"/>
    </row>
    <row r="7" spans="1:21" ht="26.1" customHeight="1">
      <c r="A7" s="99" t="s">
        <v>88</v>
      </c>
      <c r="B7" s="94" t="s">
        <v>89</v>
      </c>
      <c r="C7" s="94" t="s">
        <v>87</v>
      </c>
      <c r="D7" s="100">
        <v>20</v>
      </c>
      <c r="E7" s="101"/>
      <c r="F7" s="101">
        <f t="shared" si="0"/>
        <v>0</v>
      </c>
      <c r="G7" s="101"/>
      <c r="H7" s="101">
        <f t="shared" si="1"/>
        <v>0</v>
      </c>
      <c r="I7" s="101"/>
      <c r="J7" s="101">
        <f t="shared" si="2"/>
        <v>0</v>
      </c>
      <c r="K7" s="101">
        <f t="shared" si="3"/>
        <v>0</v>
      </c>
      <c r="L7" s="101">
        <f t="shared" si="3"/>
        <v>0</v>
      </c>
      <c r="M7" s="94"/>
    </row>
    <row r="8" spans="1:21" ht="26.1" customHeight="1">
      <c r="A8" s="94"/>
      <c r="B8" s="94"/>
      <c r="C8" s="94"/>
      <c r="D8" s="100"/>
      <c r="E8" s="101"/>
      <c r="F8" s="101"/>
      <c r="G8" s="101"/>
      <c r="H8" s="101"/>
      <c r="I8" s="101"/>
      <c r="J8" s="101"/>
      <c r="K8" s="101"/>
      <c r="L8" s="101"/>
      <c r="M8" s="94"/>
    </row>
    <row r="9" spans="1:21" s="85" customFormat="1" ht="26.1" customHeight="1">
      <c r="A9" s="102" t="s">
        <v>90</v>
      </c>
      <c r="B9" s="97"/>
      <c r="C9" s="97"/>
      <c r="D9" s="95"/>
      <c r="E9" s="96"/>
      <c r="F9" s="96">
        <f>SUM(F10:F19)</f>
        <v>0</v>
      </c>
      <c r="G9" s="96"/>
      <c r="H9" s="96">
        <f>SUM(H10:H19)</f>
        <v>0</v>
      </c>
      <c r="I9" s="96"/>
      <c r="J9" s="96">
        <f>SUM(J10:J19)</f>
        <v>0</v>
      </c>
      <c r="K9" s="96"/>
      <c r="L9" s="96">
        <f>SUM(L10:L19)</f>
        <v>0</v>
      </c>
      <c r="M9" s="97"/>
      <c r="O9" s="98"/>
    </row>
    <row r="10" spans="1:21" s="85" customFormat="1" ht="26.1" customHeight="1">
      <c r="A10" s="99" t="s">
        <v>91</v>
      </c>
      <c r="B10" s="94" t="s">
        <v>92</v>
      </c>
      <c r="C10" s="103" t="s">
        <v>87</v>
      </c>
      <c r="D10" s="100">
        <v>20</v>
      </c>
      <c r="E10" s="101"/>
      <c r="F10" s="101">
        <f t="shared" ref="F10:F19" si="4">$D10*E10</f>
        <v>0</v>
      </c>
      <c r="G10" s="101"/>
      <c r="H10" s="101">
        <f t="shared" ref="H10:H19" si="5">$D10*G10</f>
        <v>0</v>
      </c>
      <c r="I10" s="101"/>
      <c r="J10" s="101">
        <f t="shared" ref="J10:J19" si="6">$D10*I10</f>
        <v>0</v>
      </c>
      <c r="K10" s="101">
        <f t="shared" ref="K10:L19" si="7">E10+G10+I10</f>
        <v>0</v>
      </c>
      <c r="L10" s="101">
        <f t="shared" si="7"/>
        <v>0</v>
      </c>
      <c r="M10" s="97"/>
      <c r="O10" s="98"/>
    </row>
    <row r="11" spans="1:21" s="85" customFormat="1" ht="26.1" customHeight="1">
      <c r="A11" s="99" t="s">
        <v>93</v>
      </c>
      <c r="B11" s="94" t="s">
        <v>94</v>
      </c>
      <c r="C11" s="103" t="s">
        <v>87</v>
      </c>
      <c r="D11" s="100">
        <v>20</v>
      </c>
      <c r="E11" s="101"/>
      <c r="F11" s="101">
        <f t="shared" si="4"/>
        <v>0</v>
      </c>
      <c r="G11" s="101"/>
      <c r="H11" s="101">
        <f t="shared" si="5"/>
        <v>0</v>
      </c>
      <c r="I11" s="101"/>
      <c r="J11" s="101">
        <f t="shared" si="6"/>
        <v>0</v>
      </c>
      <c r="K11" s="101">
        <f t="shared" si="7"/>
        <v>0</v>
      </c>
      <c r="L11" s="101">
        <f t="shared" si="7"/>
        <v>0</v>
      </c>
      <c r="M11" s="97"/>
      <c r="O11" s="98"/>
    </row>
    <row r="12" spans="1:21" s="85" customFormat="1" ht="26.1" customHeight="1">
      <c r="A12" s="99" t="s">
        <v>95</v>
      </c>
      <c r="B12" s="94" t="s">
        <v>96</v>
      </c>
      <c r="C12" s="103" t="s">
        <v>87</v>
      </c>
      <c r="D12" s="100">
        <v>34</v>
      </c>
      <c r="E12" s="101"/>
      <c r="F12" s="101">
        <f t="shared" si="4"/>
        <v>0</v>
      </c>
      <c r="G12" s="101"/>
      <c r="H12" s="101">
        <f t="shared" si="5"/>
        <v>0</v>
      </c>
      <c r="I12" s="101"/>
      <c r="J12" s="101">
        <f t="shared" si="6"/>
        <v>0</v>
      </c>
      <c r="K12" s="101">
        <f t="shared" si="7"/>
        <v>0</v>
      </c>
      <c r="L12" s="101">
        <f t="shared" si="7"/>
        <v>0</v>
      </c>
      <c r="M12" s="97"/>
      <c r="O12" s="98"/>
    </row>
    <row r="13" spans="1:21" s="85" customFormat="1" ht="26.1" customHeight="1">
      <c r="A13" s="99" t="s">
        <v>97</v>
      </c>
      <c r="B13" s="94" t="s">
        <v>98</v>
      </c>
      <c r="C13" s="103" t="s">
        <v>87</v>
      </c>
      <c r="D13" s="100">
        <v>11.34</v>
      </c>
      <c r="E13" s="101"/>
      <c r="F13" s="101">
        <f t="shared" si="4"/>
        <v>0</v>
      </c>
      <c r="G13" s="101"/>
      <c r="H13" s="101">
        <f t="shared" si="5"/>
        <v>0</v>
      </c>
      <c r="I13" s="101"/>
      <c r="J13" s="101">
        <f t="shared" si="6"/>
        <v>0</v>
      </c>
      <c r="K13" s="101">
        <f t="shared" si="7"/>
        <v>0</v>
      </c>
      <c r="L13" s="101">
        <f t="shared" si="7"/>
        <v>0</v>
      </c>
      <c r="M13" s="97"/>
      <c r="O13" s="98"/>
    </row>
    <row r="14" spans="1:21" s="85" customFormat="1" ht="26.1" customHeight="1">
      <c r="A14" s="99" t="s">
        <v>97</v>
      </c>
      <c r="B14" s="94" t="s">
        <v>99</v>
      </c>
      <c r="C14" s="103" t="s">
        <v>87</v>
      </c>
      <c r="D14" s="100">
        <v>1</v>
      </c>
      <c r="E14" s="101"/>
      <c r="F14" s="101">
        <f t="shared" si="4"/>
        <v>0</v>
      </c>
      <c r="G14" s="101"/>
      <c r="H14" s="101">
        <f t="shared" si="5"/>
        <v>0</v>
      </c>
      <c r="I14" s="101"/>
      <c r="J14" s="101">
        <f t="shared" si="6"/>
        <v>0</v>
      </c>
      <c r="K14" s="101">
        <f t="shared" si="7"/>
        <v>0</v>
      </c>
      <c r="L14" s="101">
        <f t="shared" si="7"/>
        <v>0</v>
      </c>
      <c r="M14" s="97"/>
      <c r="O14" s="98"/>
    </row>
    <row r="15" spans="1:21" s="85" customFormat="1" ht="26.1" customHeight="1">
      <c r="A15" s="99" t="s">
        <v>100</v>
      </c>
      <c r="B15" s="94" t="s">
        <v>101</v>
      </c>
      <c r="C15" s="103" t="s">
        <v>87</v>
      </c>
      <c r="D15" s="100">
        <v>36.5</v>
      </c>
      <c r="E15" s="101"/>
      <c r="F15" s="101">
        <f t="shared" si="4"/>
        <v>0</v>
      </c>
      <c r="G15" s="101"/>
      <c r="H15" s="101">
        <f t="shared" si="5"/>
        <v>0</v>
      </c>
      <c r="I15" s="101"/>
      <c r="J15" s="101">
        <f t="shared" si="6"/>
        <v>0</v>
      </c>
      <c r="K15" s="101">
        <f t="shared" si="7"/>
        <v>0</v>
      </c>
      <c r="L15" s="101">
        <f t="shared" si="7"/>
        <v>0</v>
      </c>
      <c r="M15" s="97"/>
      <c r="O15" s="98"/>
    </row>
    <row r="16" spans="1:21" s="85" customFormat="1" ht="26.1" customHeight="1">
      <c r="A16" s="99" t="s">
        <v>100</v>
      </c>
      <c r="B16" s="94" t="s">
        <v>102</v>
      </c>
      <c r="C16" s="103" t="s">
        <v>87</v>
      </c>
      <c r="D16" s="100">
        <v>15.3</v>
      </c>
      <c r="E16" s="101"/>
      <c r="F16" s="101">
        <f t="shared" si="4"/>
        <v>0</v>
      </c>
      <c r="G16" s="101"/>
      <c r="H16" s="101">
        <f t="shared" si="5"/>
        <v>0</v>
      </c>
      <c r="I16" s="101"/>
      <c r="J16" s="101">
        <f t="shared" si="6"/>
        <v>0</v>
      </c>
      <c r="K16" s="101">
        <f t="shared" si="7"/>
        <v>0</v>
      </c>
      <c r="L16" s="101">
        <f t="shared" si="7"/>
        <v>0</v>
      </c>
      <c r="M16" s="97"/>
      <c r="O16" s="98"/>
    </row>
    <row r="17" spans="1:16" s="85" customFormat="1" ht="26.1" customHeight="1">
      <c r="A17" s="99" t="s">
        <v>103</v>
      </c>
      <c r="B17" s="94" t="s">
        <v>104</v>
      </c>
      <c r="C17" s="103" t="s">
        <v>87</v>
      </c>
      <c r="D17" s="100">
        <v>15.3</v>
      </c>
      <c r="E17" s="101"/>
      <c r="F17" s="101">
        <f t="shared" si="4"/>
        <v>0</v>
      </c>
      <c r="G17" s="101"/>
      <c r="H17" s="101">
        <f t="shared" si="5"/>
        <v>0</v>
      </c>
      <c r="I17" s="101"/>
      <c r="J17" s="101">
        <f t="shared" si="6"/>
        <v>0</v>
      </c>
      <c r="K17" s="101">
        <f t="shared" si="7"/>
        <v>0</v>
      </c>
      <c r="L17" s="101">
        <f t="shared" si="7"/>
        <v>0</v>
      </c>
      <c r="M17" s="97"/>
      <c r="O17" s="98"/>
    </row>
    <row r="18" spans="1:16" s="85" customFormat="1" ht="26.1" customHeight="1">
      <c r="A18" s="99" t="s">
        <v>105</v>
      </c>
      <c r="B18" s="94" t="s">
        <v>104</v>
      </c>
      <c r="C18" s="103" t="s">
        <v>106</v>
      </c>
      <c r="D18" s="100">
        <v>8</v>
      </c>
      <c r="E18" s="101"/>
      <c r="F18" s="101">
        <f t="shared" si="4"/>
        <v>0</v>
      </c>
      <c r="G18" s="101"/>
      <c r="H18" s="101">
        <f t="shared" si="5"/>
        <v>0</v>
      </c>
      <c r="I18" s="101"/>
      <c r="J18" s="101">
        <f t="shared" si="6"/>
        <v>0</v>
      </c>
      <c r="K18" s="101">
        <f t="shared" si="7"/>
        <v>0</v>
      </c>
      <c r="L18" s="101">
        <f t="shared" si="7"/>
        <v>0</v>
      </c>
      <c r="M18" s="97"/>
      <c r="O18" s="98"/>
    </row>
    <row r="19" spans="1:16" s="85" customFormat="1" ht="26.1" customHeight="1">
      <c r="A19" s="99" t="s">
        <v>107</v>
      </c>
      <c r="B19" s="94" t="s">
        <v>108</v>
      </c>
      <c r="C19" s="103" t="s">
        <v>109</v>
      </c>
      <c r="D19" s="100">
        <v>5</v>
      </c>
      <c r="E19" s="101"/>
      <c r="F19" s="101">
        <f t="shared" si="4"/>
        <v>0</v>
      </c>
      <c r="G19" s="101"/>
      <c r="H19" s="101">
        <f t="shared" si="5"/>
        <v>0</v>
      </c>
      <c r="I19" s="101"/>
      <c r="J19" s="101">
        <f t="shared" si="6"/>
        <v>0</v>
      </c>
      <c r="K19" s="101">
        <f t="shared" si="7"/>
        <v>0</v>
      </c>
      <c r="L19" s="101">
        <f t="shared" si="7"/>
        <v>0</v>
      </c>
      <c r="M19" s="97"/>
      <c r="O19" s="98"/>
    </row>
    <row r="20" spans="1:16" s="85" customFormat="1" ht="26.1" customHeight="1">
      <c r="A20" s="99"/>
      <c r="B20" s="94"/>
      <c r="C20" s="103"/>
      <c r="D20" s="100"/>
      <c r="E20" s="101"/>
      <c r="F20" s="101"/>
      <c r="G20" s="101"/>
      <c r="H20" s="101"/>
      <c r="I20" s="101"/>
      <c r="J20" s="101"/>
      <c r="K20" s="101"/>
      <c r="L20" s="101"/>
      <c r="M20" s="97"/>
      <c r="O20" s="98"/>
    </row>
    <row r="21" spans="1:16" ht="26.1" customHeight="1">
      <c r="A21" s="99"/>
      <c r="B21" s="94"/>
      <c r="C21" s="94"/>
      <c r="D21" s="100"/>
      <c r="E21" s="101"/>
      <c r="F21" s="101"/>
      <c r="G21" s="101"/>
      <c r="H21" s="101"/>
      <c r="I21" s="101"/>
      <c r="J21" s="101"/>
      <c r="K21" s="101"/>
      <c r="L21" s="101"/>
      <c r="M21" s="94"/>
    </row>
    <row r="22" spans="1:16" ht="26.1" customHeight="1">
      <c r="A22" s="93" t="s">
        <v>110</v>
      </c>
      <c r="B22" s="97"/>
      <c r="C22" s="97"/>
      <c r="D22" s="95"/>
      <c r="E22" s="96"/>
      <c r="F22" s="96">
        <f>SUM(F23:F25)</f>
        <v>0</v>
      </c>
      <c r="G22" s="96"/>
      <c r="H22" s="96">
        <f>SUM(H23:H25)</f>
        <v>0</v>
      </c>
      <c r="I22" s="96"/>
      <c r="J22" s="96">
        <f>SUM(J23:J25)</f>
        <v>0</v>
      </c>
      <c r="K22" s="96"/>
      <c r="L22" s="96">
        <f>SUM(L23:L25)</f>
        <v>0</v>
      </c>
      <c r="M22" s="97"/>
    </row>
    <row r="23" spans="1:16" s="108" customFormat="1" ht="26.1" customHeight="1">
      <c r="A23" s="104" t="s">
        <v>111</v>
      </c>
      <c r="B23" s="105" t="s">
        <v>112</v>
      </c>
      <c r="C23" s="105" t="s">
        <v>87</v>
      </c>
      <c r="D23" s="106">
        <v>16.100000000000001</v>
      </c>
      <c r="E23" s="107"/>
      <c r="F23" s="107">
        <f t="shared" ref="F23:F25" si="8">$D23*E23</f>
        <v>0</v>
      </c>
      <c r="G23" s="107"/>
      <c r="H23" s="107">
        <f t="shared" ref="H23:H25" si="9">$D23*G23</f>
        <v>0</v>
      </c>
      <c r="I23" s="107"/>
      <c r="J23" s="107">
        <f t="shared" ref="J23:J25" si="10">$D23*I23</f>
        <v>0</v>
      </c>
      <c r="K23" s="107">
        <f t="shared" ref="K23:L25" si="11">E23+G23+I23</f>
        <v>0</v>
      </c>
      <c r="L23" s="107">
        <f t="shared" si="11"/>
        <v>0</v>
      </c>
      <c r="M23" s="105"/>
      <c r="P23" s="109"/>
    </row>
    <row r="24" spans="1:16" s="108" customFormat="1" ht="26.1" customHeight="1">
      <c r="A24" s="104" t="s">
        <v>113</v>
      </c>
      <c r="B24" s="105" t="s">
        <v>112</v>
      </c>
      <c r="C24" s="105" t="s">
        <v>87</v>
      </c>
      <c r="D24" s="106">
        <v>10.1</v>
      </c>
      <c r="E24" s="107"/>
      <c r="F24" s="107">
        <f t="shared" si="8"/>
        <v>0</v>
      </c>
      <c r="G24" s="107"/>
      <c r="H24" s="107">
        <f t="shared" si="9"/>
        <v>0</v>
      </c>
      <c r="I24" s="107"/>
      <c r="J24" s="107">
        <f t="shared" si="10"/>
        <v>0</v>
      </c>
      <c r="K24" s="107">
        <f t="shared" si="11"/>
        <v>0</v>
      </c>
      <c r="L24" s="107">
        <f t="shared" si="11"/>
        <v>0</v>
      </c>
      <c r="M24" s="105"/>
      <c r="P24" s="109"/>
    </row>
    <row r="25" spans="1:16" s="108" customFormat="1" ht="26.1" customHeight="1">
      <c r="A25" s="104" t="s">
        <v>114</v>
      </c>
      <c r="B25" s="105" t="s">
        <v>115</v>
      </c>
      <c r="C25" s="105" t="s">
        <v>80</v>
      </c>
      <c r="D25" s="106">
        <v>1</v>
      </c>
      <c r="E25" s="107"/>
      <c r="F25" s="107">
        <f t="shared" si="8"/>
        <v>0</v>
      </c>
      <c r="G25" s="107"/>
      <c r="H25" s="107">
        <f t="shared" si="9"/>
        <v>0</v>
      </c>
      <c r="I25" s="107"/>
      <c r="J25" s="107">
        <f t="shared" si="10"/>
        <v>0</v>
      </c>
      <c r="K25" s="107">
        <f t="shared" si="11"/>
        <v>0</v>
      </c>
      <c r="L25" s="107">
        <f t="shared" si="11"/>
        <v>0</v>
      </c>
      <c r="M25" s="105"/>
      <c r="P25" s="109"/>
    </row>
    <row r="26" spans="1:16" ht="26.1" customHeight="1">
      <c r="A26" s="99"/>
      <c r="B26" s="94"/>
      <c r="C26" s="103"/>
      <c r="D26" s="100"/>
      <c r="E26" s="101"/>
      <c r="F26" s="101"/>
      <c r="G26" s="101"/>
      <c r="H26" s="101"/>
      <c r="I26" s="101"/>
      <c r="J26" s="101"/>
      <c r="K26" s="101"/>
      <c r="L26" s="101"/>
      <c r="M26" s="97"/>
    </row>
    <row r="27" spans="1:16" ht="26.1" customHeight="1">
      <c r="A27" s="93" t="s">
        <v>116</v>
      </c>
      <c r="B27" s="97"/>
      <c r="C27" s="97"/>
      <c r="D27" s="95"/>
      <c r="E27" s="96"/>
      <c r="F27" s="96">
        <f>SUM(F28:F32)</f>
        <v>0</v>
      </c>
      <c r="G27" s="96"/>
      <c r="H27" s="96">
        <f>SUM(H28:H32)</f>
        <v>0</v>
      </c>
      <c r="I27" s="96"/>
      <c r="J27" s="96">
        <f>SUM(J28:J32)</f>
        <v>0</v>
      </c>
      <c r="K27" s="96"/>
      <c r="L27" s="96">
        <f>SUM(L28:L32)</f>
        <v>0</v>
      </c>
      <c r="M27" s="97"/>
    </row>
    <row r="28" spans="1:16" ht="26.1" customHeight="1">
      <c r="A28" s="99" t="s">
        <v>117</v>
      </c>
      <c r="B28" s="94" t="s">
        <v>102</v>
      </c>
      <c r="C28" s="94" t="s">
        <v>87</v>
      </c>
      <c r="D28" s="100">
        <v>20</v>
      </c>
      <c r="E28" s="101"/>
      <c r="F28" s="101">
        <f t="shared" ref="F28:F32" si="12">$D28*E28</f>
        <v>0</v>
      </c>
      <c r="G28" s="101"/>
      <c r="H28" s="101">
        <f t="shared" ref="H28:H32" si="13">$D28*G28</f>
        <v>0</v>
      </c>
      <c r="I28" s="101"/>
      <c r="J28" s="101">
        <f t="shared" ref="J28:J32" si="14">$D28*I28</f>
        <v>0</v>
      </c>
      <c r="K28" s="101">
        <f t="shared" ref="K28:L32" si="15">E28+G28+I28</f>
        <v>0</v>
      </c>
      <c r="L28" s="101">
        <f t="shared" si="15"/>
        <v>0</v>
      </c>
      <c r="M28" s="97"/>
    </row>
    <row r="29" spans="1:16" ht="26.1" customHeight="1">
      <c r="A29" s="99" t="s">
        <v>117</v>
      </c>
      <c r="B29" s="94" t="s">
        <v>118</v>
      </c>
      <c r="C29" s="94" t="s">
        <v>87</v>
      </c>
      <c r="D29" s="100">
        <v>44.5</v>
      </c>
      <c r="E29" s="101"/>
      <c r="F29" s="101">
        <f t="shared" si="12"/>
        <v>0</v>
      </c>
      <c r="G29" s="101"/>
      <c r="H29" s="101">
        <f t="shared" si="13"/>
        <v>0</v>
      </c>
      <c r="I29" s="101"/>
      <c r="J29" s="101">
        <f t="shared" si="14"/>
        <v>0</v>
      </c>
      <c r="K29" s="101">
        <f t="shared" si="15"/>
        <v>0</v>
      </c>
      <c r="L29" s="101">
        <f t="shared" si="15"/>
        <v>0</v>
      </c>
      <c r="M29" s="97"/>
    </row>
    <row r="30" spans="1:16" ht="26.1" customHeight="1">
      <c r="A30" s="99" t="s">
        <v>119</v>
      </c>
      <c r="B30" s="94" t="s">
        <v>120</v>
      </c>
      <c r="C30" s="94" t="s">
        <v>87</v>
      </c>
      <c r="D30" s="100">
        <v>20</v>
      </c>
      <c r="E30" s="101"/>
      <c r="F30" s="101">
        <f t="shared" si="12"/>
        <v>0</v>
      </c>
      <c r="G30" s="101"/>
      <c r="H30" s="101">
        <f t="shared" si="13"/>
        <v>0</v>
      </c>
      <c r="I30" s="101"/>
      <c r="J30" s="101">
        <f t="shared" si="14"/>
        <v>0</v>
      </c>
      <c r="K30" s="101">
        <f t="shared" si="15"/>
        <v>0</v>
      </c>
      <c r="L30" s="101">
        <f t="shared" si="15"/>
        <v>0</v>
      </c>
      <c r="M30" s="97"/>
    </row>
    <row r="31" spans="1:16" ht="26.1" customHeight="1">
      <c r="A31" s="99" t="s">
        <v>119</v>
      </c>
      <c r="B31" s="94" t="s">
        <v>121</v>
      </c>
      <c r="C31" s="103" t="s">
        <v>87</v>
      </c>
      <c r="D31" s="100">
        <v>44.5</v>
      </c>
      <c r="E31" s="101"/>
      <c r="F31" s="101">
        <f t="shared" si="12"/>
        <v>0</v>
      </c>
      <c r="G31" s="101"/>
      <c r="H31" s="101">
        <f t="shared" si="13"/>
        <v>0</v>
      </c>
      <c r="I31" s="101"/>
      <c r="J31" s="101">
        <f t="shared" si="14"/>
        <v>0</v>
      </c>
      <c r="K31" s="101">
        <f t="shared" si="15"/>
        <v>0</v>
      </c>
      <c r="L31" s="101">
        <f t="shared" si="15"/>
        <v>0</v>
      </c>
      <c r="M31" s="97"/>
    </row>
    <row r="32" spans="1:16" ht="26.1" customHeight="1">
      <c r="A32" s="99" t="s">
        <v>122</v>
      </c>
      <c r="B32" s="94" t="s">
        <v>123</v>
      </c>
      <c r="C32" s="103" t="s">
        <v>87</v>
      </c>
      <c r="D32" s="100">
        <v>64.5</v>
      </c>
      <c r="E32" s="101"/>
      <c r="F32" s="101">
        <f t="shared" si="12"/>
        <v>0</v>
      </c>
      <c r="G32" s="101"/>
      <c r="H32" s="101">
        <f t="shared" si="13"/>
        <v>0</v>
      </c>
      <c r="I32" s="101"/>
      <c r="J32" s="101">
        <f t="shared" si="14"/>
        <v>0</v>
      </c>
      <c r="K32" s="101">
        <f t="shared" si="15"/>
        <v>0</v>
      </c>
      <c r="L32" s="101">
        <f t="shared" si="15"/>
        <v>0</v>
      </c>
      <c r="M32" s="97"/>
    </row>
    <row r="33" spans="1:13" ht="26.1" customHeight="1">
      <c r="A33" s="99"/>
      <c r="B33" s="94"/>
      <c r="C33" s="103"/>
      <c r="D33" s="100"/>
      <c r="E33" s="101"/>
      <c r="F33" s="101"/>
      <c r="G33" s="101"/>
      <c r="H33" s="101"/>
      <c r="I33" s="101"/>
      <c r="J33" s="101"/>
      <c r="K33" s="101"/>
      <c r="L33" s="101"/>
      <c r="M33" s="97"/>
    </row>
    <row r="34" spans="1:13" ht="26.1" customHeight="1">
      <c r="A34" s="93" t="s">
        <v>124</v>
      </c>
      <c r="B34" s="97"/>
      <c r="C34" s="97"/>
      <c r="D34" s="95"/>
      <c r="E34" s="96"/>
      <c r="F34" s="96">
        <f>SUM(F35:F40)</f>
        <v>0</v>
      </c>
      <c r="G34" s="96"/>
      <c r="H34" s="96">
        <f>SUM(H35:H40)</f>
        <v>0</v>
      </c>
      <c r="I34" s="96"/>
      <c r="J34" s="96">
        <f>SUM(J35:J40)</f>
        <v>0</v>
      </c>
      <c r="K34" s="96"/>
      <c r="L34" s="96">
        <f>SUM(L35:L40)</f>
        <v>0</v>
      </c>
      <c r="M34" s="97"/>
    </row>
    <row r="35" spans="1:13" ht="26.1" customHeight="1">
      <c r="A35" s="99" t="s">
        <v>125</v>
      </c>
      <c r="B35" s="94" t="s">
        <v>126</v>
      </c>
      <c r="C35" s="94" t="s">
        <v>127</v>
      </c>
      <c r="D35" s="100">
        <v>2</v>
      </c>
      <c r="E35" s="101"/>
      <c r="F35" s="101">
        <f t="shared" ref="F35:F40" si="16">$D35*E35</f>
        <v>0</v>
      </c>
      <c r="G35" s="101"/>
      <c r="H35" s="101">
        <f t="shared" ref="H35:H40" si="17">$D35*G35</f>
        <v>0</v>
      </c>
      <c r="I35" s="101"/>
      <c r="J35" s="101">
        <f t="shared" ref="J35:J40" si="18">$D35*I35</f>
        <v>0</v>
      </c>
      <c r="K35" s="101">
        <f t="shared" ref="K35:L40" si="19">E35+G35+I35</f>
        <v>0</v>
      </c>
      <c r="L35" s="101">
        <f t="shared" si="19"/>
        <v>0</v>
      </c>
      <c r="M35" s="97"/>
    </row>
    <row r="36" spans="1:13" ht="26.1" customHeight="1">
      <c r="A36" s="99" t="s">
        <v>128</v>
      </c>
      <c r="B36" s="94" t="s">
        <v>129</v>
      </c>
      <c r="C36" s="94" t="s">
        <v>130</v>
      </c>
      <c r="D36" s="100">
        <v>3</v>
      </c>
      <c r="E36" s="101"/>
      <c r="F36" s="101">
        <f t="shared" si="16"/>
        <v>0</v>
      </c>
      <c r="G36" s="101"/>
      <c r="H36" s="101">
        <f t="shared" si="17"/>
        <v>0</v>
      </c>
      <c r="I36" s="101"/>
      <c r="J36" s="101">
        <f t="shared" si="18"/>
        <v>0</v>
      </c>
      <c r="K36" s="101">
        <f t="shared" si="19"/>
        <v>0</v>
      </c>
      <c r="L36" s="101">
        <f t="shared" si="19"/>
        <v>0</v>
      </c>
      <c r="M36" s="97"/>
    </row>
    <row r="37" spans="1:13" ht="26.1" customHeight="1">
      <c r="A37" s="99" t="s">
        <v>128</v>
      </c>
      <c r="B37" s="94" t="s">
        <v>131</v>
      </c>
      <c r="C37" s="94" t="s">
        <v>130</v>
      </c>
      <c r="D37" s="100">
        <v>1</v>
      </c>
      <c r="E37" s="101"/>
      <c r="F37" s="101">
        <f t="shared" si="16"/>
        <v>0</v>
      </c>
      <c r="G37" s="101"/>
      <c r="H37" s="101">
        <f t="shared" si="17"/>
        <v>0</v>
      </c>
      <c r="I37" s="101"/>
      <c r="J37" s="101">
        <f t="shared" si="18"/>
        <v>0</v>
      </c>
      <c r="K37" s="101">
        <f t="shared" si="19"/>
        <v>0</v>
      </c>
      <c r="L37" s="101">
        <f t="shared" si="19"/>
        <v>0</v>
      </c>
      <c r="M37" s="97"/>
    </row>
    <row r="38" spans="1:13" ht="26.1" customHeight="1">
      <c r="A38" s="99" t="s">
        <v>132</v>
      </c>
      <c r="B38" s="94" t="s">
        <v>133</v>
      </c>
      <c r="C38" s="103" t="s">
        <v>87</v>
      </c>
      <c r="D38" s="100">
        <v>20</v>
      </c>
      <c r="E38" s="101"/>
      <c r="F38" s="101">
        <f t="shared" si="16"/>
        <v>0</v>
      </c>
      <c r="G38" s="101"/>
      <c r="H38" s="101">
        <f t="shared" si="17"/>
        <v>0</v>
      </c>
      <c r="I38" s="101"/>
      <c r="J38" s="101">
        <f t="shared" si="18"/>
        <v>0</v>
      </c>
      <c r="K38" s="101">
        <f t="shared" si="19"/>
        <v>0</v>
      </c>
      <c r="L38" s="101">
        <f t="shared" si="19"/>
        <v>0</v>
      </c>
      <c r="M38" s="97"/>
    </row>
    <row r="39" spans="1:13" ht="26.1" customHeight="1">
      <c r="A39" s="99" t="s">
        <v>134</v>
      </c>
      <c r="B39" s="94" t="s">
        <v>135</v>
      </c>
      <c r="C39" s="103" t="s">
        <v>87</v>
      </c>
      <c r="D39" s="100">
        <v>98.5</v>
      </c>
      <c r="E39" s="101"/>
      <c r="F39" s="101">
        <f t="shared" si="16"/>
        <v>0</v>
      </c>
      <c r="G39" s="101"/>
      <c r="H39" s="101">
        <f t="shared" si="17"/>
        <v>0</v>
      </c>
      <c r="I39" s="101"/>
      <c r="J39" s="101">
        <f t="shared" si="18"/>
        <v>0</v>
      </c>
      <c r="K39" s="101">
        <f t="shared" si="19"/>
        <v>0</v>
      </c>
      <c r="L39" s="101">
        <f t="shared" si="19"/>
        <v>0</v>
      </c>
      <c r="M39" s="97"/>
    </row>
    <row r="40" spans="1:13" ht="26.1" customHeight="1">
      <c r="A40" s="99" t="s">
        <v>136</v>
      </c>
      <c r="B40" s="94" t="s">
        <v>137</v>
      </c>
      <c r="C40" s="103" t="s">
        <v>87</v>
      </c>
      <c r="D40" s="100">
        <v>5.6</v>
      </c>
      <c r="E40" s="101"/>
      <c r="F40" s="101">
        <f t="shared" si="16"/>
        <v>0</v>
      </c>
      <c r="G40" s="101"/>
      <c r="H40" s="101">
        <f t="shared" si="17"/>
        <v>0</v>
      </c>
      <c r="I40" s="101"/>
      <c r="J40" s="101">
        <f t="shared" si="18"/>
        <v>0</v>
      </c>
      <c r="K40" s="101">
        <f t="shared" si="19"/>
        <v>0</v>
      </c>
      <c r="L40" s="101">
        <f t="shared" si="19"/>
        <v>0</v>
      </c>
      <c r="M40" s="97"/>
    </row>
    <row r="41" spans="1:13" ht="26.1" customHeight="1">
      <c r="A41" s="99"/>
      <c r="B41" s="94"/>
      <c r="C41" s="103"/>
      <c r="D41" s="100"/>
      <c r="E41" s="101"/>
      <c r="F41" s="101"/>
      <c r="G41" s="101"/>
      <c r="H41" s="101"/>
      <c r="I41" s="101"/>
      <c r="J41" s="101"/>
      <c r="K41" s="101"/>
      <c r="L41" s="101"/>
      <c r="M41" s="97"/>
    </row>
    <row r="42" spans="1:13" ht="26.1" customHeight="1">
      <c r="A42" s="93" t="s">
        <v>138</v>
      </c>
      <c r="B42" s="97"/>
      <c r="C42" s="97"/>
      <c r="D42" s="95"/>
      <c r="E42" s="96"/>
      <c r="F42" s="96">
        <f>SUM(F43:F47)</f>
        <v>0</v>
      </c>
      <c r="G42" s="96"/>
      <c r="H42" s="96">
        <f>SUM(H43:H47)</f>
        <v>0</v>
      </c>
      <c r="I42" s="96"/>
      <c r="J42" s="96">
        <f>SUM(J43:J47)</f>
        <v>0</v>
      </c>
      <c r="K42" s="96"/>
      <c r="L42" s="96">
        <f>SUM(L43:L47)</f>
        <v>0</v>
      </c>
      <c r="M42" s="97"/>
    </row>
    <row r="43" spans="1:13" ht="26.1" customHeight="1">
      <c r="A43" s="99" t="s">
        <v>139</v>
      </c>
      <c r="B43" s="94" t="s">
        <v>140</v>
      </c>
      <c r="C43" s="94" t="s">
        <v>87</v>
      </c>
      <c r="D43" s="100">
        <v>20</v>
      </c>
      <c r="E43" s="101"/>
      <c r="F43" s="101">
        <f t="shared" ref="F43:F47" si="20">$D43*E43</f>
        <v>0</v>
      </c>
      <c r="G43" s="101"/>
      <c r="H43" s="101">
        <f t="shared" ref="H43:H47" si="21">$D43*G43</f>
        <v>0</v>
      </c>
      <c r="I43" s="101"/>
      <c r="J43" s="101">
        <f t="shared" ref="J43:J47" si="22">$D43*I43</f>
        <v>0</v>
      </c>
      <c r="K43" s="101">
        <f t="shared" ref="K43:L47" si="23">E43+G43+I43</f>
        <v>0</v>
      </c>
      <c r="L43" s="101">
        <f t="shared" si="23"/>
        <v>0</v>
      </c>
      <c r="M43" s="97"/>
    </row>
    <row r="44" spans="1:13" ht="26.1" customHeight="1">
      <c r="A44" s="99" t="s">
        <v>141</v>
      </c>
      <c r="B44" s="94" t="s">
        <v>142</v>
      </c>
      <c r="C44" s="94" t="s">
        <v>87</v>
      </c>
      <c r="D44" s="100">
        <v>14.3</v>
      </c>
      <c r="E44" s="101"/>
      <c r="F44" s="101">
        <f t="shared" si="20"/>
        <v>0</v>
      </c>
      <c r="G44" s="101"/>
      <c r="H44" s="101">
        <f t="shared" si="21"/>
        <v>0</v>
      </c>
      <c r="I44" s="101"/>
      <c r="J44" s="101">
        <f t="shared" si="22"/>
        <v>0</v>
      </c>
      <c r="K44" s="101">
        <f t="shared" si="23"/>
        <v>0</v>
      </c>
      <c r="L44" s="101">
        <f t="shared" si="23"/>
        <v>0</v>
      </c>
      <c r="M44" s="97"/>
    </row>
    <row r="45" spans="1:13" ht="26.1" customHeight="1">
      <c r="A45" s="99" t="s">
        <v>143</v>
      </c>
      <c r="B45" s="94" t="s">
        <v>144</v>
      </c>
      <c r="C45" s="94" t="s">
        <v>87</v>
      </c>
      <c r="D45" s="100">
        <v>5.7</v>
      </c>
      <c r="E45" s="101"/>
      <c r="F45" s="101">
        <f t="shared" si="20"/>
        <v>0</v>
      </c>
      <c r="G45" s="101"/>
      <c r="H45" s="101">
        <f t="shared" si="21"/>
        <v>0</v>
      </c>
      <c r="I45" s="101"/>
      <c r="J45" s="101">
        <f t="shared" si="22"/>
        <v>0</v>
      </c>
      <c r="K45" s="101">
        <f t="shared" si="23"/>
        <v>0</v>
      </c>
      <c r="L45" s="101">
        <f t="shared" si="23"/>
        <v>0</v>
      </c>
      <c r="M45" s="97"/>
    </row>
    <row r="46" spans="1:13" ht="26.1" customHeight="1">
      <c r="A46" s="99" t="s">
        <v>145</v>
      </c>
      <c r="B46" s="94" t="s">
        <v>146</v>
      </c>
      <c r="C46" s="103" t="s">
        <v>87</v>
      </c>
      <c r="D46" s="100">
        <v>11</v>
      </c>
      <c r="E46" s="101"/>
      <c r="F46" s="101">
        <f t="shared" si="20"/>
        <v>0</v>
      </c>
      <c r="G46" s="101"/>
      <c r="H46" s="101">
        <f t="shared" si="21"/>
        <v>0</v>
      </c>
      <c r="I46" s="101"/>
      <c r="J46" s="101">
        <f t="shared" si="22"/>
        <v>0</v>
      </c>
      <c r="K46" s="101">
        <f t="shared" si="23"/>
        <v>0</v>
      </c>
      <c r="L46" s="101">
        <f t="shared" si="23"/>
        <v>0</v>
      </c>
      <c r="M46" s="97"/>
    </row>
    <row r="47" spans="1:13" ht="26.1" customHeight="1">
      <c r="A47" s="99" t="s">
        <v>147</v>
      </c>
      <c r="B47" s="94" t="s">
        <v>148</v>
      </c>
      <c r="C47" s="103" t="s">
        <v>149</v>
      </c>
      <c r="D47" s="100">
        <v>1</v>
      </c>
      <c r="E47" s="101"/>
      <c r="F47" s="101">
        <f t="shared" si="20"/>
        <v>0</v>
      </c>
      <c r="G47" s="101"/>
      <c r="H47" s="101">
        <f t="shared" si="21"/>
        <v>0</v>
      </c>
      <c r="I47" s="101"/>
      <c r="J47" s="101">
        <f t="shared" si="22"/>
        <v>0</v>
      </c>
      <c r="K47" s="101">
        <f t="shared" si="23"/>
        <v>0</v>
      </c>
      <c r="L47" s="101">
        <f t="shared" si="23"/>
        <v>0</v>
      </c>
      <c r="M47" s="97"/>
    </row>
    <row r="48" spans="1:13" ht="26.1" customHeight="1">
      <c r="A48" s="99"/>
      <c r="B48" s="94"/>
      <c r="C48" s="103"/>
      <c r="D48" s="100"/>
      <c r="E48" s="101"/>
      <c r="F48" s="101"/>
      <c r="G48" s="101"/>
      <c r="H48" s="101"/>
      <c r="I48" s="101"/>
      <c r="J48" s="101"/>
      <c r="K48" s="101"/>
      <c r="L48" s="101"/>
      <c r="M48" s="97"/>
    </row>
    <row r="49" spans="1:18" ht="26.1" customHeight="1">
      <c r="A49" s="93" t="s">
        <v>150</v>
      </c>
      <c r="B49" s="97"/>
      <c r="C49" s="97"/>
      <c r="D49" s="95"/>
      <c r="E49" s="96"/>
      <c r="F49" s="96">
        <f>SUM(F50:F52)</f>
        <v>0</v>
      </c>
      <c r="G49" s="96"/>
      <c r="H49" s="96">
        <f>SUM(H50:H52)</f>
        <v>0</v>
      </c>
      <c r="I49" s="96"/>
      <c r="J49" s="96">
        <f>SUM(J50:J52)</f>
        <v>0</v>
      </c>
      <c r="K49" s="96"/>
      <c r="L49" s="96">
        <f>SUM(L50:L52)</f>
        <v>0</v>
      </c>
      <c r="M49" s="97"/>
    </row>
    <row r="50" spans="1:18" ht="26.1" customHeight="1">
      <c r="A50" s="99" t="s">
        <v>151</v>
      </c>
      <c r="B50" s="94" t="s">
        <v>152</v>
      </c>
      <c r="C50" s="94" t="s">
        <v>149</v>
      </c>
      <c r="D50" s="100">
        <v>3</v>
      </c>
      <c r="E50" s="101"/>
      <c r="F50" s="101">
        <f t="shared" ref="F50:F52" si="24">$D50*E50</f>
        <v>0</v>
      </c>
      <c r="G50" s="101"/>
      <c r="H50" s="101">
        <f t="shared" ref="H50:H52" si="25">$D50*G50</f>
        <v>0</v>
      </c>
      <c r="I50" s="101"/>
      <c r="J50" s="101">
        <f t="shared" ref="J50:J52" si="26">$D50*I50</f>
        <v>0</v>
      </c>
      <c r="K50" s="101">
        <f t="shared" ref="K50:L52" si="27">E50+G50+I50</f>
        <v>0</v>
      </c>
      <c r="L50" s="101">
        <f t="shared" si="27"/>
        <v>0</v>
      </c>
      <c r="M50" s="94" t="s">
        <v>153</v>
      </c>
    </row>
    <row r="51" spans="1:18" ht="26.1" customHeight="1">
      <c r="A51" s="99" t="s">
        <v>154</v>
      </c>
      <c r="B51" s="94" t="s">
        <v>155</v>
      </c>
      <c r="C51" s="103" t="s">
        <v>156</v>
      </c>
      <c r="D51" s="100">
        <v>2</v>
      </c>
      <c r="E51" s="101"/>
      <c r="F51" s="101">
        <f t="shared" si="24"/>
        <v>0</v>
      </c>
      <c r="G51" s="101"/>
      <c r="H51" s="101">
        <f t="shared" si="25"/>
        <v>0</v>
      </c>
      <c r="I51" s="101"/>
      <c r="J51" s="101">
        <f t="shared" si="26"/>
        <v>0</v>
      </c>
      <c r="K51" s="101">
        <f t="shared" si="27"/>
        <v>0</v>
      </c>
      <c r="L51" s="101">
        <f t="shared" si="27"/>
        <v>0</v>
      </c>
      <c r="M51" s="94" t="s">
        <v>153</v>
      </c>
    </row>
    <row r="52" spans="1:18" ht="26.1" customHeight="1">
      <c r="A52" s="99" t="s">
        <v>157</v>
      </c>
      <c r="B52" s="94" t="s">
        <v>158</v>
      </c>
      <c r="C52" s="103" t="s">
        <v>55</v>
      </c>
      <c r="D52" s="100">
        <v>1</v>
      </c>
      <c r="E52" s="101"/>
      <c r="F52" s="101">
        <f t="shared" si="24"/>
        <v>0</v>
      </c>
      <c r="G52" s="101"/>
      <c r="H52" s="101">
        <f t="shared" si="25"/>
        <v>0</v>
      </c>
      <c r="I52" s="101"/>
      <c r="J52" s="101">
        <f t="shared" si="26"/>
        <v>0</v>
      </c>
      <c r="K52" s="101">
        <f t="shared" si="27"/>
        <v>0</v>
      </c>
      <c r="L52" s="101">
        <f t="shared" si="27"/>
        <v>0</v>
      </c>
      <c r="M52" s="97"/>
    </row>
    <row r="53" spans="1:18" ht="26.1" customHeight="1">
      <c r="A53" s="99"/>
      <c r="B53" s="94"/>
      <c r="C53" s="103"/>
      <c r="D53" s="100"/>
      <c r="E53" s="101"/>
      <c r="F53" s="101"/>
      <c r="G53" s="101"/>
      <c r="H53" s="101"/>
      <c r="I53" s="101"/>
      <c r="J53" s="101"/>
      <c r="K53" s="101"/>
      <c r="L53" s="101"/>
      <c r="M53" s="97"/>
    </row>
    <row r="54" spans="1:18" ht="26.1" customHeight="1">
      <c r="A54" s="99"/>
      <c r="B54" s="94"/>
      <c r="C54" s="94"/>
      <c r="D54" s="100"/>
      <c r="E54" s="101"/>
      <c r="F54" s="101"/>
      <c r="G54" s="101"/>
      <c r="H54" s="101"/>
      <c r="I54" s="101"/>
      <c r="J54" s="101"/>
      <c r="K54" s="101"/>
      <c r="L54" s="101"/>
      <c r="M54" s="94"/>
    </row>
    <row r="55" spans="1:18" ht="26.1" customHeight="1">
      <c r="A55" s="112" t="s">
        <v>0</v>
      </c>
      <c r="B55" s="112"/>
      <c r="C55" s="112"/>
      <c r="D55" s="113"/>
      <c r="E55" s="114"/>
      <c r="F55" s="114">
        <f>F5+F9+F22+F27+F34+F42+F49</f>
        <v>0</v>
      </c>
      <c r="G55" s="114"/>
      <c r="H55" s="114">
        <f>H5+H9+H22+H27+H34+H42+H49</f>
        <v>0</v>
      </c>
      <c r="I55" s="114"/>
      <c r="J55" s="114">
        <f>J5+J9+J22+J27+J34+J42+J49</f>
        <v>0</v>
      </c>
      <c r="K55" s="114"/>
      <c r="L55" s="114">
        <f>L5+L9+L22+L27+L34+L42+L49</f>
        <v>0</v>
      </c>
      <c r="M55" s="112"/>
      <c r="O55" s="98"/>
      <c r="R55" s="98"/>
    </row>
  </sheetData>
  <mergeCells count="11">
    <mergeCell ref="O4:P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전체 합계 원가계산서</vt:lpstr>
      <vt:lpstr>객석_원가계산서</vt:lpstr>
      <vt:lpstr>객석_내역</vt:lpstr>
      <vt:lpstr>화장실_원가계산서</vt:lpstr>
      <vt:lpstr>화장실_내역</vt:lpstr>
      <vt:lpstr>객석_내역!Print_Area</vt:lpstr>
      <vt:lpstr>'전체 합계 원가계산서'!Print_Area</vt:lpstr>
      <vt:lpstr>화장실_내역!Print_Area</vt:lpstr>
      <vt:lpstr>화장실_원가계산서!Print_Area</vt:lpstr>
      <vt:lpstr>객석_내역!Print_Titles</vt:lpstr>
      <vt:lpstr>화장실_내역!Print_Titles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진현 김</cp:lastModifiedBy>
  <cp:lastPrinted>2026-08-28T01:06:19Z</cp:lastPrinted>
  <dcterms:created xsi:type="dcterms:W3CDTF">2013-07-01T05:22:06Z</dcterms:created>
  <dcterms:modified xsi:type="dcterms:W3CDTF">2026-09-17T02:08:34Z</dcterms:modified>
</cp:coreProperties>
</file>